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perkinsv\Desktop\_USC_SAM_website\2019 changes\"/>
    </mc:Choice>
  </mc:AlternateContent>
  <bookViews>
    <workbookView xWindow="3585" yWindow="855" windowWidth="17835" windowHeight="8550"/>
  </bookViews>
  <sheets>
    <sheet name="Instructions" sheetId="19" r:id="rId1"/>
    <sheet name="Rates" sheetId="9" r:id="rId2"/>
    <sheet name="YR 1" sheetId="1" r:id="rId3"/>
    <sheet name="YR 2" sheetId="13" r:id="rId4"/>
    <sheet name="YR 3" sheetId="15" r:id="rId5"/>
    <sheet name="YR 4" sheetId="17" r:id="rId6"/>
    <sheet name="YR 5" sheetId="18" r:id="rId7"/>
    <sheet name="SUM OF 5 YRS" sheetId="4" r:id="rId8"/>
  </sheets>
  <definedNames>
    <definedName name="_xlnm.Print_Area" localSheetId="7">'SUM OF 5 YRS'!$A$1:$K$77</definedName>
    <definedName name="_xlnm.Print_Area" localSheetId="2">'YR 1'!$A$1:$K$79</definedName>
    <definedName name="_xlnm.Print_Area" localSheetId="3">'YR 2'!$A$1:$K$79</definedName>
    <definedName name="_xlnm.Print_Area" localSheetId="4">'YR 3'!$A$1:$K$79</definedName>
    <definedName name="_xlnm.Print_Area" localSheetId="5">'YR 4'!$A$1:$K$79</definedName>
    <definedName name="_xlnm.Print_Area" localSheetId="6">'YR 5'!$A$1:$K$79</definedName>
  </definedNames>
  <calcPr calcId="162913"/>
</workbook>
</file>

<file path=xl/calcChain.xml><?xml version="1.0" encoding="utf-8"?>
<calcChain xmlns="http://schemas.openxmlformats.org/spreadsheetml/2006/main">
  <c r="D15" i="9" l="1"/>
  <c r="D16" i="9" s="1"/>
  <c r="D17" i="9" s="1"/>
  <c r="D18" i="9" s="1"/>
  <c r="D19" i="9" s="1"/>
  <c r="C15" i="9"/>
  <c r="C16" i="9" s="1"/>
  <c r="C17" i="9" l="1"/>
  <c r="B16" i="9"/>
  <c r="B17" i="9" l="1"/>
  <c r="C18" i="9"/>
  <c r="C19" i="9" l="1"/>
  <c r="B19" i="9" s="1"/>
  <c r="B18" i="9"/>
  <c r="D73" i="4" l="1"/>
  <c r="D17" i="18"/>
  <c r="O38" i="18" s="1"/>
  <c r="D18" i="18"/>
  <c r="O39" i="18"/>
  <c r="D19" i="18"/>
  <c r="O40" i="18" s="1"/>
  <c r="D20" i="18"/>
  <c r="O41" i="18" s="1"/>
  <c r="D21" i="18"/>
  <c r="O42" i="18" s="1"/>
  <c r="D22" i="18"/>
  <c r="O43" i="18" s="1"/>
  <c r="D23" i="18"/>
  <c r="O44" i="18" s="1"/>
  <c r="D24" i="18"/>
  <c r="O45" i="18" s="1"/>
  <c r="D16" i="18"/>
  <c r="O37" i="18" s="1"/>
  <c r="D11" i="18"/>
  <c r="O36" i="18"/>
  <c r="D17" i="17"/>
  <c r="O38" i="17" s="1"/>
  <c r="D18" i="17"/>
  <c r="O39" i="17" s="1"/>
  <c r="D19" i="17"/>
  <c r="O40" i="17" s="1"/>
  <c r="D20" i="17"/>
  <c r="O41" i="17" s="1"/>
  <c r="D21" i="17"/>
  <c r="O42" i="17" s="1"/>
  <c r="D22" i="17"/>
  <c r="O43" i="17" s="1"/>
  <c r="D23" i="17"/>
  <c r="O44" i="17" s="1"/>
  <c r="D24" i="17"/>
  <c r="O45" i="17"/>
  <c r="D16" i="17"/>
  <c r="O37" i="17" s="1"/>
  <c r="D11" i="17"/>
  <c r="O36" i="17" s="1"/>
  <c r="D17" i="15"/>
  <c r="O38" i="15" s="1"/>
  <c r="D18" i="15"/>
  <c r="O39" i="15"/>
  <c r="D19" i="15"/>
  <c r="O40" i="15" s="1"/>
  <c r="D20" i="15"/>
  <c r="O41" i="15" s="1"/>
  <c r="D21" i="15"/>
  <c r="O42" i="15" s="1"/>
  <c r="D22" i="15"/>
  <c r="O43" i="15" s="1"/>
  <c r="D23" i="15"/>
  <c r="O44" i="15" s="1"/>
  <c r="D24" i="15"/>
  <c r="O45" i="15" s="1"/>
  <c r="D16" i="15"/>
  <c r="O37" i="15" s="1"/>
  <c r="D11" i="15"/>
  <c r="O36" i="15"/>
  <c r="D17" i="13"/>
  <c r="O38" i="13" s="1"/>
  <c r="D18" i="13"/>
  <c r="O39" i="13" s="1"/>
  <c r="D19" i="13"/>
  <c r="O40" i="13" s="1"/>
  <c r="D20" i="13"/>
  <c r="O41" i="13"/>
  <c r="D21" i="13"/>
  <c r="O42" i="13" s="1"/>
  <c r="D22" i="13"/>
  <c r="O43" i="13" s="1"/>
  <c r="D23" i="13"/>
  <c r="O44" i="13" s="1"/>
  <c r="D24" i="13"/>
  <c r="O45" i="13"/>
  <c r="D16" i="13"/>
  <c r="O37" i="13" s="1"/>
  <c r="D11" i="13"/>
  <c r="O36" i="13" s="1"/>
  <c r="O38" i="1"/>
  <c r="O39" i="1"/>
  <c r="O40" i="1"/>
  <c r="O41" i="1"/>
  <c r="O42" i="1"/>
  <c r="O43" i="1"/>
  <c r="O44" i="1"/>
  <c r="O45" i="1"/>
  <c r="O37" i="1"/>
  <c r="O36" i="1"/>
  <c r="Q31" i="13"/>
  <c r="Q31" i="15"/>
  <c r="P31" i="15"/>
  <c r="K33" i="15" s="1"/>
  <c r="P53" i="15" s="1"/>
  <c r="Q25" i="13"/>
  <c r="Q25" i="15"/>
  <c r="P25" i="15" s="1"/>
  <c r="Q15" i="13"/>
  <c r="Q15" i="15"/>
  <c r="P15" i="15" s="1"/>
  <c r="Q26" i="15"/>
  <c r="P31" i="13"/>
  <c r="K33" i="13" s="1"/>
  <c r="P53" i="13" s="1"/>
  <c r="P25" i="13"/>
  <c r="P46" i="13"/>
  <c r="P15" i="13"/>
  <c r="P36" i="13"/>
  <c r="P15" i="1"/>
  <c r="P36" i="1"/>
  <c r="P31" i="1"/>
  <c r="K33" i="1" s="1"/>
  <c r="P25" i="1"/>
  <c r="P46" i="1" s="1"/>
  <c r="K15" i="1"/>
  <c r="Q15" i="18"/>
  <c r="P15" i="18"/>
  <c r="K15" i="18" s="1"/>
  <c r="Q16" i="18"/>
  <c r="P16" i="18"/>
  <c r="K16" i="18"/>
  <c r="Q17" i="18"/>
  <c r="P17" i="18"/>
  <c r="K17" i="18" s="1"/>
  <c r="Q18" i="18"/>
  <c r="P18" i="18" s="1"/>
  <c r="Q19" i="18"/>
  <c r="P19" i="18"/>
  <c r="K19" i="18" s="1"/>
  <c r="Q20" i="18"/>
  <c r="P20" i="18" s="1"/>
  <c r="Q25" i="18"/>
  <c r="P25" i="18" s="1"/>
  <c r="Q30" i="18"/>
  <c r="P30" i="18" s="1"/>
  <c r="Q21" i="18"/>
  <c r="P21" i="18"/>
  <c r="K21" i="18" s="1"/>
  <c r="Q22" i="18"/>
  <c r="P22" i="18" s="1"/>
  <c r="Q23" i="18"/>
  <c r="P23" i="18" s="1"/>
  <c r="K23" i="18" s="1"/>
  <c r="Q24" i="18"/>
  <c r="P24" i="18" s="1"/>
  <c r="Q26" i="18"/>
  <c r="P26" i="18"/>
  <c r="P47" i="18" s="1"/>
  <c r="Q27" i="18"/>
  <c r="P27" i="18" s="1"/>
  <c r="Q28" i="18"/>
  <c r="P28" i="18"/>
  <c r="K28" i="18" s="1"/>
  <c r="Q31" i="18"/>
  <c r="P31" i="18" s="1"/>
  <c r="K33" i="18" s="1"/>
  <c r="P53" i="18" s="1"/>
  <c r="Q29" i="18"/>
  <c r="F34" i="18"/>
  <c r="K34" i="18" s="1"/>
  <c r="P50" i="18" s="1"/>
  <c r="K35" i="18"/>
  <c r="P51" i="18" s="1"/>
  <c r="Q32" i="18"/>
  <c r="K36" i="18"/>
  <c r="P54" i="18" s="1"/>
  <c r="P36" i="18"/>
  <c r="P37" i="18"/>
  <c r="P40" i="18"/>
  <c r="P42" i="18"/>
  <c r="P49" i="18"/>
  <c r="K67" i="18"/>
  <c r="K68" i="18" s="1"/>
  <c r="K57" i="18"/>
  <c r="K51" i="18"/>
  <c r="K47" i="18"/>
  <c r="P64" i="18"/>
  <c r="P64" i="17"/>
  <c r="Q15" i="17"/>
  <c r="P15" i="17"/>
  <c r="K15" i="17" s="1"/>
  <c r="Q16" i="17"/>
  <c r="P16" i="17" s="1"/>
  <c r="Q17" i="17"/>
  <c r="P17" i="17"/>
  <c r="K17" i="17" s="1"/>
  <c r="Q18" i="17"/>
  <c r="P18" i="17" s="1"/>
  <c r="Q19" i="17"/>
  <c r="P19" i="17"/>
  <c r="K19" i="17" s="1"/>
  <c r="Q20" i="17"/>
  <c r="P20" i="17" s="1"/>
  <c r="Q25" i="17"/>
  <c r="P25" i="17"/>
  <c r="K25" i="17" s="1"/>
  <c r="Q30" i="17"/>
  <c r="P30" i="17" s="1"/>
  <c r="Q21" i="17"/>
  <c r="P21" i="17"/>
  <c r="K21" i="17" s="1"/>
  <c r="Q22" i="17"/>
  <c r="P22" i="17" s="1"/>
  <c r="Q23" i="17"/>
  <c r="P23" i="17" s="1"/>
  <c r="K23" i="17" s="1"/>
  <c r="Q24" i="17"/>
  <c r="P24" i="17" s="1"/>
  <c r="Q26" i="17"/>
  <c r="P26" i="17"/>
  <c r="P47" i="17" s="1"/>
  <c r="Q27" i="17"/>
  <c r="P27" i="17" s="1"/>
  <c r="Q28" i="17"/>
  <c r="P28" i="17"/>
  <c r="K28" i="17" s="1"/>
  <c r="Q31" i="17"/>
  <c r="P31" i="17" s="1"/>
  <c r="K33" i="17" s="1"/>
  <c r="P53" i="17" s="1"/>
  <c r="Q29" i="17"/>
  <c r="F34" i="17"/>
  <c r="K34" i="17" s="1"/>
  <c r="P50" i="17" s="1"/>
  <c r="K35" i="17"/>
  <c r="P51" i="17" s="1"/>
  <c r="Q32" i="17"/>
  <c r="K36" i="17"/>
  <c r="P54" i="17" s="1"/>
  <c r="P36" i="17"/>
  <c r="P40" i="17"/>
  <c r="P42" i="17"/>
  <c r="P46" i="17"/>
  <c r="K67" i="17"/>
  <c r="K68" i="17" s="1"/>
  <c r="K57" i="17"/>
  <c r="K51" i="17"/>
  <c r="K47" i="17"/>
  <c r="Q16" i="15"/>
  <c r="P16" i="15" s="1"/>
  <c r="Q17" i="15"/>
  <c r="P17" i="15"/>
  <c r="P38" i="15" s="1"/>
  <c r="Q18" i="15"/>
  <c r="P18" i="15" s="1"/>
  <c r="Q19" i="15"/>
  <c r="P19" i="15"/>
  <c r="K19" i="15" s="1"/>
  <c r="Q20" i="15"/>
  <c r="P20" i="15" s="1"/>
  <c r="Q30" i="15"/>
  <c r="P30" i="15" s="1"/>
  <c r="P26" i="15"/>
  <c r="K26" i="15"/>
  <c r="Q21" i="15"/>
  <c r="P21" i="15" s="1"/>
  <c r="P42" i="15" s="1"/>
  <c r="Q22" i="15"/>
  <c r="P22" i="15" s="1"/>
  <c r="Q23" i="15"/>
  <c r="P23" i="15"/>
  <c r="K23" i="15" s="1"/>
  <c r="Q24" i="15"/>
  <c r="P24" i="15" s="1"/>
  <c r="Q27" i="15"/>
  <c r="P27" i="15"/>
  <c r="K27" i="15" s="1"/>
  <c r="Q28" i="15"/>
  <c r="P28" i="15" s="1"/>
  <c r="Q29" i="15"/>
  <c r="F34" i="15"/>
  <c r="K34" i="15" s="1"/>
  <c r="P50" i="15" s="1"/>
  <c r="K35" i="15"/>
  <c r="P51" i="15" s="1"/>
  <c r="Q32" i="15"/>
  <c r="K36" i="15"/>
  <c r="P54" i="15" s="1"/>
  <c r="P47" i="15"/>
  <c r="P48" i="15"/>
  <c r="K67" i="15"/>
  <c r="K68" i="15" s="1"/>
  <c r="K51" i="15"/>
  <c r="K57" i="15"/>
  <c r="K47" i="15"/>
  <c r="P64" i="15"/>
  <c r="Q16" i="13"/>
  <c r="P16" i="13"/>
  <c r="P37" i="13" s="1"/>
  <c r="Q17" i="13"/>
  <c r="P17" i="13" s="1"/>
  <c r="Q18" i="13"/>
  <c r="P18" i="13"/>
  <c r="K18" i="13" s="1"/>
  <c r="Q19" i="13"/>
  <c r="P19" i="13" s="1"/>
  <c r="Q20" i="13"/>
  <c r="P20" i="13"/>
  <c r="P41" i="13" s="1"/>
  <c r="Q21" i="13"/>
  <c r="P21" i="13" s="1"/>
  <c r="Q22" i="13"/>
  <c r="P22" i="13" s="1"/>
  <c r="P43" i="13" s="1"/>
  <c r="Q23" i="13"/>
  <c r="P23" i="13" s="1"/>
  <c r="Q24" i="13"/>
  <c r="P24" i="13"/>
  <c r="K24" i="13" s="1"/>
  <c r="Q26" i="13"/>
  <c r="P26" i="13" s="1"/>
  <c r="Q27" i="13"/>
  <c r="P27" i="13"/>
  <c r="P48" i="13" s="1"/>
  <c r="Q28" i="13"/>
  <c r="P28" i="13" s="1"/>
  <c r="Q30" i="13"/>
  <c r="P30" i="13"/>
  <c r="K37" i="13" s="1"/>
  <c r="P52" i="13" s="1"/>
  <c r="Q32" i="13"/>
  <c r="K36" i="13"/>
  <c r="P54" i="13" s="1"/>
  <c r="Q29" i="13"/>
  <c r="F34" i="13" s="1"/>
  <c r="K34" i="13" s="1"/>
  <c r="K35" i="13"/>
  <c r="P51" i="13" s="1"/>
  <c r="K15" i="13"/>
  <c r="K25" i="13"/>
  <c r="K67" i="13"/>
  <c r="K68" i="13" s="1"/>
  <c r="K51" i="13"/>
  <c r="K57" i="13"/>
  <c r="K47" i="13"/>
  <c r="P64" i="13"/>
  <c r="P16" i="1"/>
  <c r="P37" i="1" s="1"/>
  <c r="P17" i="1"/>
  <c r="P38" i="1" s="1"/>
  <c r="P18" i="1"/>
  <c r="P39" i="1" s="1"/>
  <c r="P19" i="1"/>
  <c r="P40" i="1" s="1"/>
  <c r="P20" i="1"/>
  <c r="P41" i="1" s="1"/>
  <c r="P21" i="1"/>
  <c r="P42" i="1" s="1"/>
  <c r="P22" i="1"/>
  <c r="P43" i="1" s="1"/>
  <c r="P23" i="1"/>
  <c r="K23" i="1" s="1"/>
  <c r="P24" i="1"/>
  <c r="P45" i="1" s="1"/>
  <c r="P26" i="1"/>
  <c r="P47" i="1" s="1"/>
  <c r="P27" i="1"/>
  <c r="P48" i="1" s="1"/>
  <c r="P28" i="1"/>
  <c r="K28" i="1" s="1"/>
  <c r="P30" i="1"/>
  <c r="K37" i="1" s="1"/>
  <c r="K36" i="1"/>
  <c r="P54" i="1"/>
  <c r="F34" i="1"/>
  <c r="K34" i="1"/>
  <c r="P50" i="1" s="1"/>
  <c r="K35" i="1"/>
  <c r="P51" i="1" s="1"/>
  <c r="K25" i="1"/>
  <c r="K22" i="1"/>
  <c r="K27" i="1"/>
  <c r="K67" i="1"/>
  <c r="K68" i="1" s="1"/>
  <c r="K51" i="1"/>
  <c r="K57" i="1"/>
  <c r="K47" i="1"/>
  <c r="P65" i="1"/>
  <c r="K8" i="18"/>
  <c r="K8" i="17"/>
  <c r="K8" i="15"/>
  <c r="K8" i="13"/>
  <c r="H30" i="15"/>
  <c r="O18" i="1"/>
  <c r="O19" i="1"/>
  <c r="O20" i="1"/>
  <c r="O21" i="1"/>
  <c r="O22" i="1"/>
  <c r="O23" i="1"/>
  <c r="O24" i="1"/>
  <c r="O17" i="1"/>
  <c r="O16" i="1"/>
  <c r="O15" i="1"/>
  <c r="P32" i="18"/>
  <c r="P32" i="17"/>
  <c r="P32" i="15"/>
  <c r="P32" i="13"/>
  <c r="O49" i="18"/>
  <c r="O48" i="18"/>
  <c r="O47" i="18"/>
  <c r="O46" i="18"/>
  <c r="O49" i="17"/>
  <c r="O48" i="17"/>
  <c r="O47" i="17"/>
  <c r="O46" i="17"/>
  <c r="O49" i="15"/>
  <c r="O48" i="15"/>
  <c r="O47" i="15"/>
  <c r="O46" i="15"/>
  <c r="O49" i="13"/>
  <c r="O48" i="13"/>
  <c r="O47" i="13"/>
  <c r="O46" i="13"/>
  <c r="P32" i="1"/>
  <c r="O49" i="1"/>
  <c r="O48" i="1"/>
  <c r="O47" i="1"/>
  <c r="O46" i="1"/>
  <c r="J28" i="4"/>
  <c r="I28" i="4"/>
  <c r="H28" i="4"/>
  <c r="D28" i="4"/>
  <c r="J27" i="4"/>
  <c r="I27" i="4"/>
  <c r="H27" i="4"/>
  <c r="D27" i="4"/>
  <c r="J26" i="4"/>
  <c r="I26" i="4"/>
  <c r="H26" i="4"/>
  <c r="D26" i="4"/>
  <c r="J24" i="4"/>
  <c r="I24" i="4"/>
  <c r="H24" i="4"/>
  <c r="D24" i="4"/>
  <c r="J23" i="4"/>
  <c r="I23" i="4"/>
  <c r="H23" i="4"/>
  <c r="D23" i="4"/>
  <c r="J22" i="4"/>
  <c r="I22" i="4"/>
  <c r="H22" i="4"/>
  <c r="D22" i="4"/>
  <c r="J21" i="4"/>
  <c r="I21" i="4"/>
  <c r="H21" i="4"/>
  <c r="D21" i="4"/>
  <c r="J20" i="4"/>
  <c r="I20" i="4"/>
  <c r="H20" i="4"/>
  <c r="D20" i="4"/>
  <c r="J19" i="4"/>
  <c r="I19" i="4"/>
  <c r="H19" i="4"/>
  <c r="D19" i="4"/>
  <c r="J18" i="4"/>
  <c r="I18" i="4"/>
  <c r="H18" i="4"/>
  <c r="D18" i="4"/>
  <c r="J17" i="4"/>
  <c r="J15" i="4"/>
  <c r="J16" i="4"/>
  <c r="J25" i="4"/>
  <c r="J29" i="4"/>
  <c r="I17" i="4"/>
  <c r="H17" i="4"/>
  <c r="D17" i="4"/>
  <c r="I16" i="4"/>
  <c r="H16" i="4"/>
  <c r="D16" i="4"/>
  <c r="O23" i="18"/>
  <c r="O21" i="18"/>
  <c r="O19" i="18"/>
  <c r="O18" i="18"/>
  <c r="O17" i="18"/>
  <c r="O24" i="17"/>
  <c r="O23" i="17"/>
  <c r="O21" i="17"/>
  <c r="O20" i="17"/>
  <c r="O19" i="17"/>
  <c r="O18" i="17"/>
  <c r="O17" i="17"/>
  <c r="O23" i="15"/>
  <c r="O22" i="15"/>
  <c r="O21" i="15"/>
  <c r="O19" i="15"/>
  <c r="O18" i="15"/>
  <c r="O17" i="15"/>
  <c r="O24" i="13"/>
  <c r="O23" i="13"/>
  <c r="O21" i="13"/>
  <c r="O20" i="13"/>
  <c r="O19" i="13"/>
  <c r="O18" i="13"/>
  <c r="O17" i="13"/>
  <c r="P29" i="17"/>
  <c r="P29" i="15"/>
  <c r="K32" i="4"/>
  <c r="P29" i="13"/>
  <c r="O16" i="18"/>
  <c r="D15" i="18"/>
  <c r="O15" i="18"/>
  <c r="O16" i="17"/>
  <c r="O16" i="15"/>
  <c r="D15" i="15"/>
  <c r="O15" i="15"/>
  <c r="O16" i="13"/>
  <c r="D15" i="13"/>
  <c r="O15" i="13" s="1"/>
  <c r="D71" i="18"/>
  <c r="D71" i="17"/>
  <c r="D71" i="15"/>
  <c r="D71" i="13"/>
  <c r="D71" i="1"/>
  <c r="K65" i="18"/>
  <c r="K65" i="17"/>
  <c r="K65" i="15"/>
  <c r="K65" i="13"/>
  <c r="K65" i="1"/>
  <c r="K66" i="4"/>
  <c r="M71" i="13"/>
  <c r="M71" i="15"/>
  <c r="M71" i="17"/>
  <c r="M71" i="18"/>
  <c r="H34" i="4"/>
  <c r="I34" i="4"/>
  <c r="J34" i="4"/>
  <c r="Q47" i="18"/>
  <c r="J30" i="18"/>
  <c r="I30" i="18"/>
  <c r="H30" i="18"/>
  <c r="Q47" i="17"/>
  <c r="J30" i="17"/>
  <c r="I30" i="17"/>
  <c r="H30" i="17"/>
  <c r="Q47" i="15"/>
  <c r="J30" i="15"/>
  <c r="I30" i="15"/>
  <c r="Q46" i="13"/>
  <c r="G44" i="4"/>
  <c r="K49" i="4" s="1"/>
  <c r="J30" i="13"/>
  <c r="I30" i="13"/>
  <c r="H30" i="13"/>
  <c r="D8" i="4"/>
  <c r="K68" i="4"/>
  <c r="D15" i="1"/>
  <c r="D15" i="4"/>
  <c r="K63" i="4"/>
  <c r="K64" i="4"/>
  <c r="K65" i="4"/>
  <c r="K67" i="4"/>
  <c r="K61" i="4"/>
  <c r="K62" i="4"/>
  <c r="P29" i="1"/>
  <c r="H30" i="1"/>
  <c r="I30" i="1"/>
  <c r="J30" i="1"/>
  <c r="G43" i="4"/>
  <c r="G45" i="4"/>
  <c r="G46" i="4"/>
  <c r="G47" i="4"/>
  <c r="Q46" i="1"/>
  <c r="A1" i="4"/>
  <c r="K8" i="4"/>
  <c r="D11" i="4"/>
  <c r="H15" i="4"/>
  <c r="H30" i="4" s="1"/>
  <c r="I15" i="4"/>
  <c r="I25" i="4"/>
  <c r="I29" i="4"/>
  <c r="D25" i="4"/>
  <c r="H25" i="4"/>
  <c r="B29" i="4"/>
  <c r="H29" i="4"/>
  <c r="C30" i="4"/>
  <c r="B32" i="4"/>
  <c r="H32" i="4"/>
  <c r="I32" i="4"/>
  <c r="J32" i="4"/>
  <c r="B33" i="4"/>
  <c r="H33" i="4"/>
  <c r="I33" i="4"/>
  <c r="J33" i="4"/>
  <c r="B36" i="4"/>
  <c r="H36" i="4"/>
  <c r="B37" i="4"/>
  <c r="K50" i="4"/>
  <c r="K51" i="4"/>
  <c r="K53" i="4" s="1"/>
  <c r="K52" i="4"/>
  <c r="K54" i="4"/>
  <c r="K55" i="4"/>
  <c r="K59" i="4" s="1"/>
  <c r="K56" i="4"/>
  <c r="K57" i="4"/>
  <c r="K58" i="4"/>
  <c r="P29" i="18"/>
  <c r="K35" i="4" l="1"/>
  <c r="I30" i="4"/>
  <c r="J30" i="4"/>
  <c r="O22" i="18"/>
  <c r="K28" i="13"/>
  <c r="K28" i="4" s="1"/>
  <c r="P49" i="13"/>
  <c r="P43" i="17"/>
  <c r="K22" i="17"/>
  <c r="P43" i="18"/>
  <c r="K22" i="18"/>
  <c r="K18" i="18"/>
  <c r="P39" i="18"/>
  <c r="P42" i="13"/>
  <c r="K21" i="13"/>
  <c r="K16" i="15"/>
  <c r="P37" i="15"/>
  <c r="K18" i="17"/>
  <c r="P39" i="17"/>
  <c r="P45" i="15"/>
  <c r="K24" i="15"/>
  <c r="K29" i="15"/>
  <c r="K37" i="15"/>
  <c r="P52" i="15" s="1"/>
  <c r="K27" i="17"/>
  <c r="P48" i="17"/>
  <c r="K27" i="18"/>
  <c r="P48" i="18"/>
  <c r="P53" i="1"/>
  <c r="K33" i="4"/>
  <c r="K17" i="13"/>
  <c r="P38" i="13"/>
  <c r="P49" i="15"/>
  <c r="K28" i="15"/>
  <c r="P50" i="13"/>
  <c r="K34" i="4"/>
  <c r="K26" i="13"/>
  <c r="P47" i="13"/>
  <c r="P41" i="15"/>
  <c r="K20" i="15"/>
  <c r="K29" i="17"/>
  <c r="K37" i="17"/>
  <c r="P52" i="17" s="1"/>
  <c r="K29" i="18"/>
  <c r="K37" i="18"/>
  <c r="P52" i="18" s="1"/>
  <c r="K15" i="15"/>
  <c r="K15" i="4" s="1"/>
  <c r="P36" i="15"/>
  <c r="K19" i="13"/>
  <c r="P40" i="13"/>
  <c r="P37" i="17"/>
  <c r="K16" i="17"/>
  <c r="P46" i="18"/>
  <c r="K25" i="18"/>
  <c r="K22" i="15"/>
  <c r="P43" i="15"/>
  <c r="P45" i="17"/>
  <c r="K24" i="17"/>
  <c r="P45" i="18"/>
  <c r="K24" i="18"/>
  <c r="K20" i="18"/>
  <c r="K30" i="18" s="1"/>
  <c r="K38" i="18" s="1"/>
  <c r="P41" i="18"/>
  <c r="P46" i="15"/>
  <c r="K25" i="15"/>
  <c r="K25" i="4" s="1"/>
  <c r="P52" i="1"/>
  <c r="K37" i="4"/>
  <c r="P44" i="13"/>
  <c r="K23" i="13"/>
  <c r="K23" i="4" s="1"/>
  <c r="K18" i="15"/>
  <c r="P39" i="15"/>
  <c r="K20" i="17"/>
  <c r="P41" i="17"/>
  <c r="K20" i="1"/>
  <c r="K26" i="1"/>
  <c r="K19" i="1"/>
  <c r="K19" i="4" s="1"/>
  <c r="P49" i="1"/>
  <c r="P44" i="1"/>
  <c r="K22" i="13"/>
  <c r="K16" i="13"/>
  <c r="P44" i="15"/>
  <c r="K21" i="15"/>
  <c r="P49" i="17"/>
  <c r="K26" i="17"/>
  <c r="K26" i="18"/>
  <c r="O20" i="15"/>
  <c r="O20" i="18"/>
  <c r="K24" i="1"/>
  <c r="K18" i="1"/>
  <c r="K36" i="4"/>
  <c r="K69" i="4"/>
  <c r="K70" i="4" s="1"/>
  <c r="K17" i="1"/>
  <c r="K29" i="13"/>
  <c r="P45" i="13"/>
  <c r="K17" i="15"/>
  <c r="O22" i="13"/>
  <c r="O22" i="17"/>
  <c r="K16" i="1"/>
  <c r="K16" i="4" s="1"/>
  <c r="P38" i="17"/>
  <c r="P38" i="18"/>
  <c r="K21" i="1"/>
  <c r="K27" i="13"/>
  <c r="K27" i="4" s="1"/>
  <c r="K20" i="13"/>
  <c r="P39" i="13"/>
  <c r="P40" i="15"/>
  <c r="D15" i="17"/>
  <c r="O15" i="17" s="1"/>
  <c r="O24" i="15"/>
  <c r="O24" i="18"/>
  <c r="K29" i="1"/>
  <c r="P44" i="17"/>
  <c r="P44" i="18"/>
  <c r="K24" i="4" l="1"/>
  <c r="K17" i="4"/>
  <c r="K18" i="4"/>
  <c r="K30" i="13"/>
  <c r="K38" i="13" s="1"/>
  <c r="K30" i="17"/>
  <c r="K38" i="17" s="1"/>
  <c r="P55" i="17"/>
  <c r="K39" i="17" s="1"/>
  <c r="K40" i="17" s="1"/>
  <c r="K69" i="17" s="1"/>
  <c r="P55" i="18"/>
  <c r="K39" i="18" s="1"/>
  <c r="K40" i="18" s="1"/>
  <c r="K69" i="18" s="1"/>
  <c r="P55" i="13"/>
  <c r="K39" i="13" s="1"/>
  <c r="P55" i="1"/>
  <c r="K39" i="1" s="1"/>
  <c r="K30" i="1"/>
  <c r="K38" i="1" s="1"/>
  <c r="K26" i="4"/>
  <c r="K20" i="4"/>
  <c r="P55" i="15"/>
  <c r="K39" i="15" s="1"/>
  <c r="K30" i="15"/>
  <c r="K38" i="15" s="1"/>
  <c r="K22" i="4"/>
  <c r="K29" i="4"/>
  <c r="K21" i="4"/>
  <c r="K30" i="4" l="1"/>
  <c r="K38" i="4" s="1"/>
  <c r="K40" i="13"/>
  <c r="K69" i="13" s="1"/>
  <c r="K78" i="13" s="1"/>
  <c r="K40" i="15"/>
  <c r="K69" i="15" s="1"/>
  <c r="F71" i="15" s="1"/>
  <c r="K71" i="15" s="1"/>
  <c r="K72" i="15" s="1"/>
  <c r="K73" i="15" s="1"/>
  <c r="K75" i="15" s="1"/>
  <c r="K40" i="1"/>
  <c r="K69" i="1" s="1"/>
  <c r="F71" i="1" s="1"/>
  <c r="F71" i="17"/>
  <c r="K71" i="17" s="1"/>
  <c r="K72" i="17" s="1"/>
  <c r="K73" i="17" s="1"/>
  <c r="K75" i="17" s="1"/>
  <c r="K78" i="17"/>
  <c r="K39" i="4"/>
  <c r="K78" i="18"/>
  <c r="F71" i="18"/>
  <c r="K71" i="18" s="1"/>
  <c r="K72" i="18" s="1"/>
  <c r="K73" i="18" s="1"/>
  <c r="K75" i="18" s="1"/>
  <c r="K40" i="4" l="1"/>
  <c r="K71" i="4" s="1"/>
  <c r="F73" i="4" s="1"/>
  <c r="K78" i="15"/>
  <c r="F71" i="13"/>
  <c r="K71" i="13" s="1"/>
  <c r="K72" i="13" s="1"/>
  <c r="K73" i="13" s="1"/>
  <c r="K75" i="13" s="1"/>
  <c r="K78" i="1"/>
  <c r="K71" i="1"/>
  <c r="G73" i="4" l="1"/>
  <c r="K72" i="1"/>
  <c r="K73" i="1" s="1"/>
  <c r="K75" i="1" s="1"/>
  <c r="L77" i="4" s="1"/>
  <c r="K73" i="4"/>
  <c r="K74" i="4" s="1"/>
  <c r="K75" i="4" s="1"/>
  <c r="K77" i="4" s="1"/>
</calcChain>
</file>

<file path=xl/sharedStrings.xml><?xml version="1.0" encoding="utf-8"?>
<sst xmlns="http://schemas.openxmlformats.org/spreadsheetml/2006/main" count="848" uniqueCount="186">
  <si>
    <t>MATERIALS AND SUPPLIES</t>
  </si>
  <si>
    <t>OTHER</t>
  </si>
  <si>
    <t>SUMMARY PAGE</t>
  </si>
  <si>
    <t>ENTER</t>
  </si>
  <si>
    <t>Description</t>
  </si>
  <si>
    <t>amount</t>
  </si>
  <si>
    <t>Other</t>
  </si>
  <si>
    <t>Other Professional</t>
  </si>
  <si>
    <t>Grad Students</t>
  </si>
  <si>
    <t>1.  (</t>
  </si>
  <si>
    <t>From:</t>
  </si>
  <si>
    <t>ANNUAL</t>
  </si>
  <si>
    <t>SALARY</t>
  </si>
  <si>
    <t xml:space="preserve"> @ month</t>
  </si>
  <si>
    <t>Total Fringe:</t>
  </si>
  <si>
    <t>Instructions:</t>
  </si>
  <si>
    <t>DO NOT ENTER ANYTHING ON THIS PAGE</t>
  </si>
  <si>
    <t>Agency Funded</t>
  </si>
  <si>
    <t>MATERIALS AND SUPPLIES       (Chemicals, gases)</t>
  </si>
  <si>
    <t>Secretary /Clerical</t>
  </si>
  <si>
    <t>months</t>
  </si>
  <si>
    <t>PI</t>
  </si>
  <si>
    <t>coPI</t>
  </si>
  <si>
    <t>Item</t>
  </si>
  <si>
    <t>Rate/Cost</t>
  </si>
  <si>
    <t>Detail</t>
  </si>
  <si>
    <t>Faculty/Staff Fringe</t>
  </si>
  <si>
    <t>Grad Student Fringe</t>
  </si>
  <si>
    <t>Temporary Fringe</t>
  </si>
  <si>
    <t>Ugrad Fringe N/Enroll</t>
  </si>
  <si>
    <t>Full Family Insurance</t>
  </si>
  <si>
    <t>Tuition Yr 1</t>
  </si>
  <si>
    <t>Tuition Yr 2</t>
  </si>
  <si>
    <t>Tuition Yr 3</t>
  </si>
  <si>
    <t>Undergraduate hourly</t>
  </si>
  <si>
    <t>Hours per week</t>
  </si>
  <si>
    <t>IDC Yr 1</t>
  </si>
  <si>
    <t>IDC Yr 2</t>
  </si>
  <si>
    <t>IDC Yr 3</t>
  </si>
  <si>
    <t>FEDERAL</t>
  </si>
  <si>
    <t>PostDocs W/Benefit</t>
  </si>
  <si>
    <t>weeks</t>
  </si>
  <si>
    <t xml:space="preserve">TOTAL PARTICIPANTS                                    </t>
  </si>
  <si>
    <t>Tuition</t>
  </si>
  <si>
    <t>To:</t>
  </si>
  <si>
    <t>Project Period (months)</t>
  </si>
  <si>
    <t>Please make sure that the fringe rates and the health insurance rates are correct before starting working on the budget!!!</t>
  </si>
  <si>
    <t>YEAR 1</t>
  </si>
  <si>
    <t>YEAR 2</t>
  </si>
  <si>
    <t>YEAR 3</t>
  </si>
  <si>
    <t>YEAR 4</t>
  </si>
  <si>
    <t>YEAR 5</t>
  </si>
  <si>
    <t>Tuition Yr 4</t>
  </si>
  <si>
    <t>Tuition Yr 5</t>
  </si>
  <si>
    <t>POST DOC with benefit</t>
  </si>
  <si>
    <t>ORGANIZATION</t>
  </si>
  <si>
    <t>PRINCIPAL INVESTIGATOR/PROJECT DIRECTOR</t>
  </si>
  <si>
    <t>Requested Duration:</t>
  </si>
  <si>
    <t>A. SENIOR PERSONNEL: PI/PD, Co-PI's, Faculty and Other Senior Associates</t>
  </si>
  <si>
    <t xml:space="preserve">     (List each separately with title; A.6. show number in brackets)</t>
  </si>
  <si>
    <t>Person-mos.</t>
  </si>
  <si>
    <t>Funds Requested</t>
  </si>
  <si>
    <t>CAL</t>
  </si>
  <si>
    <t>ACAD</t>
  </si>
  <si>
    <t>SUMR</t>
  </si>
  <si>
    <t>Monthly</t>
  </si>
  <si>
    <t>Grad Student</t>
  </si>
  <si>
    <t>6. (</t>
  </si>
  <si>
    <t>)  OTHERS (LIST INDIVIDUALLY ON BUDGET EXPLANATION PAGE)</t>
  </si>
  <si>
    <t>(</t>
  </si>
  <si>
    <t>)  TOTAL SENIOR PERSONNEL  (1-6)</t>
  </si>
  <si>
    <t xml:space="preserve">B.  </t>
  </si>
  <si>
    <t>OTHER PERSONNEL (SHOW NUMBERS IN BRACKETS)</t>
  </si>
  <si>
    <t>1. (</t>
  </si>
  <si>
    <t>)  POST DOCTORAL ASSOCIATES</t>
  </si>
  <si>
    <t>Fringe:</t>
  </si>
  <si>
    <t>2. (</t>
  </si>
  <si>
    <t xml:space="preserve">)  OTHER PROFESSIONAL 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</si>
  <si>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</si>
  <si>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</si>
  <si>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</si>
  <si>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</si>
  <si>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</si>
  <si>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</si>
  <si>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</si>
  <si>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</si>
  <si>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</si>
  <si>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</si>
  <si>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</si>
  <si>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</si>
  <si>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</si>
  <si>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</si>
  <si>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</si>
  <si>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</si>
  <si>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</si>
  <si>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</si>
  <si>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</si>
  <si>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</si>
  <si>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</si>
  <si>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</si>
  <si>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</si>
  <si>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</si>
  <si>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</si>
  <si>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PARTICIPANTS                                     (</t>
  </si>
  <si>
    <t>)</t>
  </si>
  <si>
    <t>TOTAL COST</t>
  </si>
  <si>
    <t>G.</t>
  </si>
  <si>
    <t>OTHER DIRECT COSTS</t>
  </si>
  <si>
    <t>PUBLICATION COSTS/DOCUMENTATION/DISSEMINATION</t>
  </si>
  <si>
    <t>CONSULTANT SERVICES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</si>
  <si>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</si>
  <si>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</si>
  <si>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</si>
  <si>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</si>
  <si>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</si>
  <si>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</si>
  <si>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</si>
  <si>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</si>
  <si>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</si>
  <si>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</si>
  <si>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</si>
  <si>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</si>
  <si>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)  OTHER PROFESSIONAL</t>
  </si>
  <si>
    <t>If the IDC do not match, you have a mistake somewhere.</t>
  </si>
  <si>
    <t>If the TOTALS do not match, you have a mistake somewhere.</t>
  </si>
  <si>
    <t>IDC Yr 4</t>
  </si>
  <si>
    <t>IDC Yr 5</t>
  </si>
  <si>
    <t>GRADUATE STUDENT TUITION</t>
  </si>
  <si>
    <t>APPOINTMENT</t>
  </si>
  <si>
    <t>Per Semester</t>
  </si>
  <si>
    <t>1 HOUR CREDIT</t>
  </si>
  <si>
    <t>Number of Hours</t>
  </si>
  <si>
    <t>Summer</t>
  </si>
  <si>
    <t>ANNUAL TUITION INCREASE</t>
  </si>
  <si>
    <t>Per Year Academic</t>
  </si>
  <si>
    <t>IDC Charged on Participant Support?</t>
  </si>
  <si>
    <t>SUBCONTRACTS                         FIRST $25,000</t>
  </si>
  <si>
    <t xml:space="preserve">                                                           OVER $25,000</t>
  </si>
  <si>
    <t>TOTAL SUBCONTACTS</t>
  </si>
  <si>
    <t>TOTAL SUBCONTRACTS</t>
  </si>
  <si>
    <t>Current IDC Rates</t>
  </si>
  <si>
    <t>Research</t>
  </si>
  <si>
    <t>Columbia Campus</t>
  </si>
  <si>
    <t>ON CAMPUS</t>
  </si>
  <si>
    <t>School of Medicine</t>
  </si>
  <si>
    <t>Senior &amp; Regional Campuses</t>
  </si>
  <si>
    <t>OFF CAMPUS</t>
  </si>
  <si>
    <t>Entire USC System</t>
  </si>
  <si>
    <t>Other Sponsored</t>
  </si>
  <si>
    <t>Activities</t>
  </si>
  <si>
    <t>Instruction</t>
  </si>
  <si>
    <t>Single</t>
  </si>
  <si>
    <t>With Child</t>
  </si>
  <si>
    <t>With Spouse</t>
  </si>
  <si>
    <t>Under Grads</t>
  </si>
  <si>
    <t xml:space="preserve">)  </t>
  </si>
  <si>
    <t>ENTER INFORMATION</t>
  </si>
  <si>
    <t>Do NOT Enter Information</t>
  </si>
  <si>
    <t xml:space="preserve">The green spaces have formulas in them.     Do not type in these spaces. </t>
  </si>
  <si>
    <t xml:space="preserve">) </t>
  </si>
  <si>
    <t>IDC</t>
  </si>
  <si>
    <t>(SUBTRACTING SUB IDC)</t>
  </si>
  <si>
    <t>SUBCONTRACT</t>
  </si>
  <si>
    <t>TOTAL</t>
  </si>
  <si>
    <t>YEAR 4 TOTAL DIRECT COST</t>
  </si>
  <si>
    <t>YEAR 3 TOTAL DIRECT COST</t>
  </si>
  <si>
    <t>YEAR 5 TOTAL DIRECT COST</t>
  </si>
  <si>
    <t>DIRECT COST</t>
  </si>
  <si>
    <r>
      <t xml:space="preserve">Monthly / </t>
    </r>
    <r>
      <rPr>
        <b/>
        <sz val="10"/>
        <rFont val="Arial"/>
        <family val="2"/>
      </rPr>
      <t>9 month</t>
    </r>
    <r>
      <rPr>
        <sz val="10"/>
        <rFont val="Arial"/>
        <family val="2"/>
      </rPr>
      <t xml:space="preserve"> appt</t>
    </r>
  </si>
  <si>
    <r>
      <t xml:space="preserve">Monthly / </t>
    </r>
    <r>
      <rPr>
        <b/>
        <sz val="10"/>
        <rFont val="Arial"/>
        <family val="2"/>
      </rPr>
      <t>12 month</t>
    </r>
    <r>
      <rPr>
        <sz val="10"/>
        <rFont val="Arial"/>
        <family val="2"/>
      </rPr>
      <t xml:space="preserve"> appt</t>
    </r>
  </si>
  <si>
    <t>BUDGET PAGE</t>
  </si>
  <si>
    <t>YEAR 1 TOTAL DIRECT COST</t>
  </si>
  <si>
    <t>YEAR 2 TOTAL DIRECT COST</t>
  </si>
  <si>
    <t>UNIVERSITY OF SOUTH CAROLINA</t>
  </si>
  <si>
    <t>CONTRACTUAL SERVICES</t>
  </si>
  <si>
    <t>MTDC</t>
  </si>
  <si>
    <t>SUM PAGE</t>
  </si>
  <si>
    <t>Remember to only change what is in the yellow cells.</t>
  </si>
  <si>
    <t>Industry Sponsored Clinical Trials*</t>
  </si>
  <si>
    <t>25% TDC</t>
  </si>
  <si>
    <t>*The 25% rate applies to Total Direct Costs (TDC)</t>
  </si>
  <si>
    <t>Please make sure that the fringe rates and the health insurance rates are correct before budget creation!</t>
  </si>
  <si>
    <r>
      <rPr>
        <sz val="14"/>
        <color rgb="FFFF0000"/>
        <rFont val="Cambria"/>
        <family val="1"/>
      </rPr>
      <t>01/14/2019</t>
    </r>
    <r>
      <rPr>
        <sz val="14"/>
        <rFont val="Cambria"/>
        <family val="1"/>
      </rPr>
      <t>- Always check the RATES worksheet first and update fringe, health insurance,</t>
    </r>
  </si>
  <si>
    <t>tuition, hourly pay rate, and indirect cost rate prior to creating the budget.</t>
  </si>
  <si>
    <t>2018-2019</t>
  </si>
  <si>
    <t>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</si>
</sst>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"/>
    <numFmt numFmtId="166" formatCode="0.0"/>
    <numFmt numFmtId="167" formatCode="0.0%"/>
    <numFmt numFmtId="168" formatCode="&quot;$&quot;#,##0"/>
  </numFmts>
  <fonts count="27">
    <font>
      <sz val="10"/>
      <name val="Geneva"/>
    </font>
    <font>
      <sz val="10"/>
      <name val="Geneva"/>
    </font>
    <font>
      <sz val="8"/>
      <name val="Geneva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u/>
      <sz val="8"/>
      <name val="Arial"/>
      <family val="2"/>
    </font>
    <font>
      <b/>
      <sz val="8"/>
      <color theme="8"/>
      <name val="Arial"/>
      <family val="2"/>
    </font>
    <font>
      <sz val="8"/>
      <color rgb="FFC00000"/>
      <name val="Arial"/>
      <family val="2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14"/>
      <name val="Cambria"/>
      <family val="1"/>
    </font>
    <font>
      <sz val="14"/>
      <name val="Cambria"/>
      <family val="1"/>
      <scheme val="major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theme="8"/>
      <name val="Arial"/>
      <family val="2"/>
    </font>
    <font>
      <sz val="14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327">
    <xf numFmtId="0" fontId="0" fillId="0" borderId="0" xfId="0"/>
    <xf numFmtId="0" fontId="3" fillId="5" borderId="0" xfId="0" applyFont="1" applyFill="1" applyBorder="1"/>
    <xf numFmtId="0" fontId="3" fillId="5" borderId="17" xfId="0" applyFont="1" applyFill="1" applyBorder="1"/>
    <xf numFmtId="0" fontId="5" fillId="5" borderId="24" xfId="0" applyFont="1" applyFill="1" applyBorder="1" applyAlignment="1">
      <alignment wrapText="1"/>
    </xf>
    <xf numFmtId="0" fontId="3" fillId="0" borderId="0" xfId="0" applyFont="1" applyFill="1" applyBorder="1"/>
    <xf numFmtId="0" fontId="8" fillId="5" borderId="18" xfId="0" applyFont="1" applyFill="1" applyBorder="1" applyAlignment="1">
      <alignment wrapText="1"/>
    </xf>
    <xf numFmtId="0" fontId="8" fillId="5" borderId="19" xfId="0" applyFont="1" applyFill="1" applyBorder="1"/>
    <xf numFmtId="0" fontId="8" fillId="5" borderId="20" xfId="0" applyFont="1" applyFill="1" applyBorder="1"/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10" fillId="0" borderId="0" xfId="0" applyFont="1" applyAlignment="1">
      <alignment horizontal="center"/>
    </xf>
    <xf numFmtId="0" fontId="3" fillId="5" borderId="24" xfId="0" applyFont="1" applyFill="1" applyBorder="1" applyAlignment="1">
      <alignment wrapText="1"/>
    </xf>
    <xf numFmtId="0" fontId="10" fillId="0" borderId="6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4" borderId="1" xfId="0" applyFont="1" applyFill="1" applyBorder="1" applyProtection="1">
      <protection locked="0"/>
    </xf>
    <xf numFmtId="6" fontId="9" fillId="0" borderId="1" xfId="0" applyNumberFormat="1" applyFont="1" applyBorder="1" applyProtection="1">
      <protection locked="0"/>
    </xf>
    <xf numFmtId="6" fontId="10" fillId="0" borderId="1" xfId="0" applyNumberFormat="1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right"/>
      <protection locked="0"/>
    </xf>
    <xf numFmtId="6" fontId="10" fillId="0" borderId="0" xfId="0" applyNumberFormat="1" applyFont="1" applyBorder="1" applyProtection="1"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5" borderId="11" xfId="0" applyFont="1" applyFill="1" applyBorder="1"/>
    <xf numFmtId="0" fontId="10" fillId="2" borderId="15" xfId="0" applyFont="1" applyFill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1" fontId="10" fillId="2" borderId="15" xfId="0" applyNumberFormat="1" applyFont="1" applyFill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/>
    </xf>
    <xf numFmtId="5" fontId="10" fillId="0" borderId="0" xfId="0" applyNumberFormat="1" applyFont="1" applyBorder="1" applyProtection="1">
      <protection locked="0"/>
    </xf>
    <xf numFmtId="5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3" xfId="0" quotePrefix="1" applyFont="1" applyBorder="1" applyAlignment="1">
      <alignment horizontal="left"/>
    </xf>
    <xf numFmtId="0" fontId="10" fillId="0" borderId="8" xfId="0" applyFont="1" applyBorder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5" fontId="10" fillId="0" borderId="0" xfId="0" applyNumberFormat="1" applyFont="1" applyFill="1" applyBorder="1"/>
    <xf numFmtId="168" fontId="10" fillId="0" borderId="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9" fillId="0" borderId="5" xfId="0" applyFont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2" fillId="0" borderId="0" xfId="0" applyFont="1" applyFill="1" applyBorder="1"/>
    <xf numFmtId="6" fontId="10" fillId="0" borderId="0" xfId="1" applyNumberFormat="1" applyFont="1" applyFill="1" applyBorder="1"/>
    <xf numFmtId="0" fontId="3" fillId="0" borderId="3" xfId="0" applyFont="1" applyBorder="1"/>
    <xf numFmtId="0" fontId="3" fillId="0" borderId="0" xfId="0" applyFont="1" applyAlignment="1">
      <alignment horizontal="left"/>
    </xf>
    <xf numFmtId="0" fontId="3" fillId="6" borderId="11" xfId="0" applyFont="1" applyFill="1" applyBorder="1" applyAlignment="1">
      <alignment horizontal="center"/>
    </xf>
    <xf numFmtId="164" fontId="14" fillId="0" borderId="3" xfId="0" applyNumberFormat="1" applyFont="1" applyBorder="1"/>
    <xf numFmtId="0" fontId="14" fillId="0" borderId="3" xfId="0" applyFont="1" applyBorder="1"/>
    <xf numFmtId="5" fontId="14" fillId="0" borderId="3" xfId="0" applyNumberFormat="1" applyFont="1" applyBorder="1"/>
    <xf numFmtId="0" fontId="14" fillId="0" borderId="3" xfId="0" applyFont="1" applyFill="1" applyBorder="1"/>
    <xf numFmtId="0" fontId="14" fillId="5" borderId="18" xfId="0" applyFont="1" applyFill="1" applyBorder="1" applyAlignment="1">
      <alignment wrapText="1"/>
    </xf>
    <xf numFmtId="0" fontId="14" fillId="5" borderId="19" xfId="0" applyFont="1" applyFill="1" applyBorder="1"/>
    <xf numFmtId="0" fontId="14" fillId="5" borderId="20" xfId="0" applyFont="1" applyFill="1" applyBorder="1"/>
    <xf numFmtId="164" fontId="10" fillId="0" borderId="0" xfId="0" applyNumberFormat="1" applyFont="1"/>
    <xf numFmtId="0" fontId="10" fillId="0" borderId="0" xfId="0" applyFont="1"/>
    <xf numFmtId="5" fontId="10" fillId="0" borderId="0" xfId="0" applyNumberFormat="1" applyFont="1"/>
    <xf numFmtId="0" fontId="10" fillId="0" borderId="0" xfId="0" applyFont="1" applyBorder="1"/>
    <xf numFmtId="0" fontId="15" fillId="5" borderId="24" xfId="0" applyFont="1" applyFill="1" applyBorder="1" applyAlignment="1">
      <alignment wrapText="1"/>
    </xf>
    <xf numFmtId="0" fontId="10" fillId="5" borderId="0" xfId="0" applyFont="1" applyFill="1" applyBorder="1"/>
    <xf numFmtId="0" fontId="10" fillId="5" borderId="17" xfId="0" applyFont="1" applyFill="1" applyBorder="1"/>
    <xf numFmtId="0" fontId="10" fillId="5" borderId="24" xfId="0" applyFont="1" applyFill="1" applyBorder="1" applyAlignment="1">
      <alignment wrapText="1"/>
    </xf>
    <xf numFmtId="0" fontId="10" fillId="0" borderId="8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3" xfId="0" applyFont="1" applyBorder="1" applyAlignment="1">
      <alignment horizontal="right"/>
    </xf>
    <xf numFmtId="0" fontId="9" fillId="0" borderId="3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1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4" borderId="1" xfId="0" applyFont="1" applyFill="1" applyBorder="1" applyProtection="1">
      <protection locked="0"/>
    </xf>
    <xf numFmtId="0" fontId="10" fillId="6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Alignment="1">
      <alignment horizontal="right"/>
    </xf>
    <xf numFmtId="6" fontId="9" fillId="0" borderId="0" xfId="0" applyNumberFormat="1" applyFont="1" applyBorder="1" applyAlignment="1">
      <alignment horizontal="centerContinuous"/>
    </xf>
    <xf numFmtId="6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4" fontId="10" fillId="6" borderId="4" xfId="0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0" fontId="10" fillId="0" borderId="7" xfId="0" applyFont="1" applyBorder="1" applyProtection="1">
      <protection locked="0"/>
    </xf>
    <xf numFmtId="0" fontId="10" fillId="0" borderId="0" xfId="0" applyFont="1" applyAlignment="1">
      <alignment horizontal="left"/>
    </xf>
    <xf numFmtId="10" fontId="10" fillId="0" borderId="8" xfId="0" applyNumberFormat="1" applyFont="1" applyBorder="1" applyAlignment="1"/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/>
    <xf numFmtId="0" fontId="10" fillId="0" borderId="12" xfId="0" applyFont="1" applyBorder="1" applyAlignment="1">
      <alignment horizontal="centerContinuous"/>
    </xf>
    <xf numFmtId="10" fontId="10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/>
    <xf numFmtId="0" fontId="10" fillId="0" borderId="10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10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5" fontId="10" fillId="0" borderId="2" xfId="0" applyNumberFormat="1" applyFont="1" applyBorder="1" applyAlignment="1">
      <alignment horizontal="left"/>
    </xf>
    <xf numFmtId="0" fontId="10" fillId="7" borderId="11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6" fontId="10" fillId="7" borderId="11" xfId="1" applyNumberFormat="1" applyFont="1" applyFill="1" applyBorder="1" applyAlignment="1" applyProtection="1">
      <alignment horizontal="center"/>
      <protection locked="0"/>
    </xf>
    <xf numFmtId="5" fontId="10" fillId="0" borderId="0" xfId="0" applyNumberFormat="1" applyFont="1" applyFill="1" applyBorder="1" applyProtection="1">
      <protection locked="0"/>
    </xf>
    <xf numFmtId="2" fontId="10" fillId="7" borderId="11" xfId="0" applyNumberFormat="1" applyFont="1" applyFill="1" applyBorder="1" applyAlignment="1" applyProtection="1">
      <alignment horizontal="center"/>
      <protection locked="0"/>
    </xf>
    <xf numFmtId="6" fontId="10" fillId="6" borderId="11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left"/>
    </xf>
    <xf numFmtId="2" fontId="10" fillId="6" borderId="4" xfId="0" applyNumberFormat="1" applyFont="1" applyFill="1" applyBorder="1" applyAlignment="1">
      <alignment horizontal="center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2" fontId="10" fillId="0" borderId="11" xfId="0" applyNumberFormat="1" applyFont="1" applyFill="1" applyBorder="1" applyProtection="1">
      <protection locked="0"/>
    </xf>
    <xf numFmtId="2" fontId="10" fillId="0" borderId="0" xfId="0" applyNumberFormat="1" applyFont="1" applyFill="1" applyBorder="1"/>
    <xf numFmtId="0" fontId="10" fillId="0" borderId="5" xfId="0" applyFont="1" applyFill="1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7" borderId="11" xfId="0" applyFont="1" applyFill="1" applyBorder="1" applyAlignment="1" applyProtection="1">
      <alignment horizontal="center"/>
      <protection locked="0"/>
    </xf>
    <xf numFmtId="5" fontId="10" fillId="0" borderId="0" xfId="0" applyNumberFormat="1" applyFont="1" applyFill="1" applyBorder="1" applyProtection="1"/>
    <xf numFmtId="5" fontId="10" fillId="8" borderId="10" xfId="0" applyNumberFormat="1" applyFont="1" applyFill="1" applyBorder="1"/>
    <xf numFmtId="0" fontId="10" fillId="0" borderId="5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6" fontId="10" fillId="7" borderId="11" xfId="1" applyNumberFormat="1" applyFont="1" applyFill="1" applyBorder="1" applyAlignment="1" applyProtection="1">
      <alignment horizontal="right"/>
      <protection locked="0"/>
    </xf>
    <xf numFmtId="2" fontId="10" fillId="0" borderId="1" xfId="0" applyNumberFormat="1" applyFont="1" applyBorder="1"/>
    <xf numFmtId="0" fontId="10" fillId="0" borderId="3" xfId="0" applyFont="1" applyFill="1" applyBorder="1" applyAlignment="1">
      <alignment horizontal="left"/>
    </xf>
    <xf numFmtId="0" fontId="17" fillId="0" borderId="0" xfId="0" applyFont="1" applyFill="1" applyBorder="1"/>
    <xf numFmtId="2" fontId="10" fillId="0" borderId="0" xfId="0" applyNumberFormat="1" applyFont="1" applyBorder="1" applyAlignment="1">
      <alignment horizontal="right"/>
    </xf>
    <xf numFmtId="6" fontId="10" fillId="0" borderId="3" xfId="0" applyNumberFormat="1" applyFont="1" applyBorder="1"/>
    <xf numFmtId="0" fontId="10" fillId="0" borderId="3" xfId="0" applyFont="1" applyBorder="1" applyAlignment="1">
      <alignment horizontal="center"/>
    </xf>
    <xf numFmtId="0" fontId="10" fillId="0" borderId="9" xfId="0" applyFont="1" applyBorder="1"/>
    <xf numFmtId="0" fontId="9" fillId="0" borderId="5" xfId="0" applyFont="1" applyBorder="1"/>
    <xf numFmtId="0" fontId="10" fillId="0" borderId="5" xfId="0" applyFont="1" applyBorder="1"/>
    <xf numFmtId="0" fontId="10" fillId="0" borderId="5" xfId="0" applyFont="1" applyBorder="1" applyAlignment="1">
      <alignment horizontal="right"/>
    </xf>
    <xf numFmtId="6" fontId="10" fillId="0" borderId="0" xfId="0" applyNumberFormat="1" applyFont="1"/>
    <xf numFmtId="6" fontId="10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6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right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/>
    <xf numFmtId="6" fontId="10" fillId="6" borderId="4" xfId="1" applyNumberFormat="1" applyFont="1" applyFill="1" applyBorder="1" applyAlignment="1">
      <alignment horizontal="center"/>
    </xf>
    <xf numFmtId="6" fontId="10" fillId="8" borderId="10" xfId="1" applyNumberFormat="1" applyFont="1" applyFill="1" applyBorder="1" applyAlignment="1">
      <alignment horizontal="center"/>
    </xf>
    <xf numFmtId="0" fontId="10" fillId="0" borderId="1" xfId="0" applyFont="1" applyBorder="1" applyAlignment="1"/>
    <xf numFmtId="165" fontId="10" fillId="0" borderId="0" xfId="0" applyNumberFormat="1" applyFont="1"/>
    <xf numFmtId="5" fontId="10" fillId="0" borderId="0" xfId="0" applyNumberFormat="1" applyFont="1" applyBorder="1" applyAlignment="1">
      <alignment horizontal="right"/>
    </xf>
    <xf numFmtId="6" fontId="10" fillId="0" borderId="5" xfId="0" applyNumberFormat="1" applyFont="1" applyBorder="1"/>
    <xf numFmtId="165" fontId="10" fillId="0" borderId="5" xfId="0" applyNumberFormat="1" applyFont="1" applyBorder="1"/>
    <xf numFmtId="5" fontId="10" fillId="5" borderId="11" xfId="0" applyNumberFormat="1" applyFont="1" applyFill="1" applyBorder="1" applyProtection="1">
      <protection locked="0"/>
    </xf>
    <xf numFmtId="0" fontId="10" fillId="0" borderId="11" xfId="0" applyFont="1" applyFill="1" applyBorder="1"/>
    <xf numFmtId="5" fontId="10" fillId="0" borderId="11" xfId="0" applyNumberFormat="1" applyFont="1" applyFill="1" applyBorder="1" applyProtection="1">
      <protection locked="0"/>
    </xf>
    <xf numFmtId="6" fontId="10" fillId="0" borderId="11" xfId="1" applyNumberFormat="1" applyFont="1" applyFill="1" applyBorder="1"/>
    <xf numFmtId="0" fontId="10" fillId="0" borderId="5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5" xfId="0" applyFont="1" applyBorder="1" applyProtection="1">
      <protection locked="0"/>
    </xf>
    <xf numFmtId="6" fontId="10" fillId="0" borderId="5" xfId="0" applyNumberFormat="1" applyFont="1" applyBorder="1" applyProtection="1">
      <protection locked="0"/>
    </xf>
    <xf numFmtId="5" fontId="9" fillId="0" borderId="0" xfId="0" applyNumberFormat="1" applyFont="1" applyBorder="1"/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Continuous"/>
      <protection locked="0"/>
    </xf>
    <xf numFmtId="167" fontId="10" fillId="7" borderId="11" xfId="2" applyNumberFormat="1" applyFont="1" applyFill="1" applyBorder="1" applyAlignment="1" applyProtection="1">
      <alignment horizontal="left"/>
      <protection locked="0"/>
    </xf>
    <xf numFmtId="6" fontId="10" fillId="7" borderId="11" xfId="1" applyNumberFormat="1" applyFont="1" applyFill="1" applyBorder="1" applyAlignment="1" applyProtection="1">
      <alignment horizontal="left"/>
      <protection locked="0"/>
    </xf>
    <xf numFmtId="5" fontId="10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0" xfId="0" applyFont="1"/>
    <xf numFmtId="9" fontId="10" fillId="0" borderId="0" xfId="0" applyNumberFormat="1" applyFont="1" applyBorder="1" applyAlignment="1">
      <alignment horizontal="center"/>
    </xf>
    <xf numFmtId="6" fontId="10" fillId="6" borderId="4" xfId="1" applyNumberFormat="1" applyFont="1" applyFill="1" applyBorder="1" applyAlignment="1">
      <alignment horizontal="right"/>
    </xf>
    <xf numFmtId="164" fontId="10" fillId="0" borderId="0" xfId="0" applyNumberFormat="1" applyFont="1" applyFill="1" applyBorder="1"/>
    <xf numFmtId="0" fontId="10" fillId="9" borderId="0" xfId="0" applyFont="1" applyFill="1" applyBorder="1"/>
    <xf numFmtId="5" fontId="10" fillId="9" borderId="0" xfId="0" applyNumberFormat="1" applyFont="1" applyFill="1" applyBorder="1" applyAlignment="1">
      <alignment horizontal="right"/>
    </xf>
    <xf numFmtId="6" fontId="10" fillId="9" borderId="0" xfId="0" applyNumberFormat="1" applyFont="1" applyFill="1" applyBorder="1"/>
    <xf numFmtId="0" fontId="10" fillId="0" borderId="10" xfId="0" applyFont="1" applyBorder="1"/>
    <xf numFmtId="5" fontId="10" fillId="0" borderId="0" xfId="0" applyNumberFormat="1" applyFont="1" applyFill="1" applyBorder="1" applyAlignment="1">
      <alignment horizontal="right"/>
    </xf>
    <xf numFmtId="0" fontId="10" fillId="0" borderId="1" xfId="0" applyFont="1" applyFill="1" applyBorder="1" applyProtection="1">
      <protection locked="0"/>
    </xf>
    <xf numFmtId="0" fontId="10" fillId="5" borderId="11" xfId="0" applyFont="1" applyFill="1" applyBorder="1" applyAlignment="1">
      <alignment wrapText="1"/>
    </xf>
    <xf numFmtId="6" fontId="9" fillId="7" borderId="15" xfId="1" applyNumberFormat="1" applyFont="1" applyFill="1" applyBorder="1" applyAlignment="1">
      <alignment horizontal="right"/>
    </xf>
    <xf numFmtId="164" fontId="10" fillId="0" borderId="3" xfId="0" applyNumberFormat="1" applyFont="1" applyBorder="1"/>
    <xf numFmtId="5" fontId="10" fillId="0" borderId="3" xfId="0" applyNumberFormat="1" applyFont="1" applyBorder="1"/>
    <xf numFmtId="0" fontId="10" fillId="0" borderId="3" xfId="0" applyFont="1" applyFill="1" applyBorder="1"/>
    <xf numFmtId="0" fontId="10" fillId="7" borderId="11" xfId="0" applyFont="1" applyFill="1" applyBorder="1" applyAlignment="1" applyProtection="1">
      <protection locked="0"/>
    </xf>
    <xf numFmtId="0" fontId="10" fillId="7" borderId="9" xfId="0" applyFont="1" applyFill="1" applyBorder="1" applyAlignment="1" applyProtection="1">
      <alignment horizontal="left"/>
      <protection locked="0"/>
    </xf>
    <xf numFmtId="2" fontId="10" fillId="7" borderId="11" xfId="1" applyNumberFormat="1" applyFont="1" applyFill="1" applyBorder="1" applyAlignment="1">
      <alignment horizontal="center"/>
    </xf>
    <xf numFmtId="0" fontId="10" fillId="6" borderId="4" xfId="0" applyFont="1" applyFill="1" applyBorder="1" applyAlignment="1"/>
    <xf numFmtId="0" fontId="10" fillId="0" borderId="14" xfId="0" applyFont="1" applyFill="1" applyBorder="1" applyAlignment="1" applyProtection="1">
      <alignment horizontal="left"/>
      <protection locked="0"/>
    </xf>
    <xf numFmtId="2" fontId="10" fillId="7" borderId="11" xfId="0" applyNumberFormat="1" applyFont="1" applyFill="1" applyBorder="1" applyAlignment="1">
      <alignment horizontal="center"/>
    </xf>
    <xf numFmtId="2" fontId="9" fillId="7" borderId="11" xfId="0" applyNumberFormat="1" applyFont="1" applyFill="1" applyBorder="1" applyAlignment="1" applyProtection="1">
      <alignment horizontal="center"/>
      <protection locked="0"/>
    </xf>
    <xf numFmtId="5" fontId="10" fillId="7" borderId="12" xfId="0" applyNumberFormat="1" applyFont="1" applyFill="1" applyBorder="1" applyProtection="1">
      <protection locked="0"/>
    </xf>
    <xf numFmtId="5" fontId="10" fillId="7" borderId="16" xfId="0" applyNumberFormat="1" applyFont="1" applyFill="1" applyBorder="1" applyAlignment="1" applyProtection="1">
      <alignment horizontal="center"/>
      <protection locked="0"/>
    </xf>
    <xf numFmtId="5" fontId="10" fillId="7" borderId="16" xfId="0" applyNumberFormat="1" applyFont="1" applyFill="1" applyBorder="1"/>
    <xf numFmtId="5" fontId="10" fillId="7" borderId="16" xfId="0" applyNumberFormat="1" applyFont="1" applyFill="1" applyBorder="1" applyProtection="1">
      <protection locked="0"/>
    </xf>
    <xf numFmtId="5" fontId="10" fillId="7" borderId="16" xfId="0" applyNumberFormat="1" applyFont="1" applyFill="1" applyBorder="1" applyAlignment="1">
      <alignment horizontal="center"/>
    </xf>
    <xf numFmtId="167" fontId="10" fillId="7" borderId="0" xfId="2" applyNumberFormat="1" applyFont="1" applyFill="1" applyAlignment="1" applyProtection="1">
      <alignment horizontal="left"/>
      <protection locked="0"/>
    </xf>
    <xf numFmtId="5" fontId="10" fillId="7" borderId="0" xfId="0" applyNumberFormat="1" applyFont="1" applyFill="1" applyBorder="1" applyAlignment="1" applyProtection="1">
      <alignment horizontal="center"/>
      <protection locked="0"/>
    </xf>
    <xf numFmtId="5" fontId="10" fillId="7" borderId="15" xfId="0" applyNumberFormat="1" applyFont="1" applyFill="1" applyBorder="1" applyProtection="1">
      <protection locked="0"/>
    </xf>
    <xf numFmtId="2" fontId="10" fillId="7" borderId="11" xfId="1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2" fontId="10" fillId="7" borderId="11" xfId="0" applyNumberFormat="1" applyFont="1" applyFill="1" applyBorder="1" applyAlignment="1">
      <alignment horizontal="right"/>
    </xf>
    <xf numFmtId="1" fontId="9" fillId="7" borderId="15" xfId="0" applyNumberFormat="1" applyFont="1" applyFill="1" applyBorder="1" applyAlignment="1">
      <alignment horizontal="right"/>
    </xf>
    <xf numFmtId="2" fontId="9" fillId="7" borderId="11" xfId="0" applyNumberFormat="1" applyFont="1" applyFill="1" applyBorder="1" applyAlignment="1" applyProtection="1">
      <alignment horizontal="right"/>
      <protection locked="0"/>
    </xf>
    <xf numFmtId="5" fontId="10" fillId="7" borderId="12" xfId="0" applyNumberFormat="1" applyFont="1" applyFill="1" applyBorder="1" applyAlignment="1" applyProtection="1">
      <alignment horizontal="center"/>
      <protection locked="0"/>
    </xf>
    <xf numFmtId="6" fontId="10" fillId="7" borderId="16" xfId="1" applyNumberFormat="1" applyFont="1" applyFill="1" applyBorder="1" applyProtection="1">
      <protection locked="0"/>
    </xf>
    <xf numFmtId="6" fontId="10" fillId="8" borderId="10" xfId="1" applyNumberFormat="1" applyFont="1" applyFill="1" applyBorder="1"/>
    <xf numFmtId="6" fontId="10" fillId="7" borderId="16" xfId="1" applyNumberFormat="1" applyFont="1" applyFill="1" applyBorder="1"/>
    <xf numFmtId="6" fontId="10" fillId="7" borderId="16" xfId="1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left" wrapText="1"/>
    </xf>
    <xf numFmtId="0" fontId="9" fillId="0" borderId="1" xfId="0" applyFont="1" applyBorder="1" applyProtection="1">
      <protection locked="0"/>
    </xf>
    <xf numFmtId="0" fontId="9" fillId="0" borderId="0" xfId="0" applyFont="1" applyBorder="1" applyProtection="1">
      <protection locked="0"/>
    </xf>
    <xf numFmtId="6" fontId="9" fillId="0" borderId="0" xfId="0" applyNumberFormat="1" applyFont="1" applyBorder="1" applyProtection="1">
      <protection locked="0"/>
    </xf>
    <xf numFmtId="0" fontId="9" fillId="0" borderId="1" xfId="0" quotePrefix="1" applyFont="1" applyBorder="1" applyAlignment="1" applyProtection="1">
      <alignment horizontal="left"/>
      <protection locked="0"/>
    </xf>
    <xf numFmtId="0" fontId="10" fillId="0" borderId="1" xfId="0" quotePrefix="1" applyFont="1" applyBorder="1" applyAlignment="1" applyProtection="1">
      <alignment horizontal="left"/>
      <protection locked="0"/>
    </xf>
    <xf numFmtId="0" fontId="10" fillId="0" borderId="5" xfId="0" quotePrefix="1" applyFont="1" applyBorder="1" applyAlignment="1" applyProtection="1">
      <alignment horizontal="left"/>
      <protection locked="0"/>
    </xf>
    <xf numFmtId="0" fontId="18" fillId="0" borderId="2" xfId="0" applyFont="1" applyBorder="1"/>
    <xf numFmtId="0" fontId="19" fillId="0" borderId="0" xfId="0" applyFont="1"/>
    <xf numFmtId="0" fontId="9" fillId="0" borderId="0" xfId="0" applyFont="1" applyFill="1" applyBorder="1" applyAlignment="1">
      <alignment wrapText="1"/>
    </xf>
    <xf numFmtId="164" fontId="10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4" borderId="0" xfId="0" applyFont="1" applyFill="1" applyBorder="1" applyAlignment="1">
      <alignment horizontal="centerContinuous"/>
    </xf>
    <xf numFmtId="0" fontId="10" fillId="4" borderId="10" xfId="0" applyFont="1" applyFill="1" applyBorder="1"/>
    <xf numFmtId="0" fontId="10" fillId="4" borderId="25" xfId="0" applyFont="1" applyFill="1" applyBorder="1" applyProtection="1">
      <protection locked="0"/>
    </xf>
    <xf numFmtId="10" fontId="10" fillId="0" borderId="2" xfId="0" applyNumberFormat="1" applyFont="1" applyBorder="1" applyAlignment="1"/>
    <xf numFmtId="0" fontId="10" fillId="0" borderId="13" xfId="0" applyFont="1" applyBorder="1" applyAlignment="1"/>
    <xf numFmtId="166" fontId="10" fillId="0" borderId="11" xfId="0" applyNumberFormat="1" applyFont="1" applyBorder="1" applyAlignment="1" applyProtection="1">
      <alignment horizontal="right"/>
      <protection locked="0"/>
    </xf>
    <xf numFmtId="2" fontId="10" fillId="0" borderId="12" xfId="0" applyNumberFormat="1" applyFont="1" applyBorder="1" applyProtection="1">
      <protection locked="0"/>
    </xf>
    <xf numFmtId="5" fontId="10" fillId="0" borderId="12" xfId="0" applyNumberFormat="1" applyFont="1" applyBorder="1" applyProtection="1"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166" fontId="10" fillId="3" borderId="11" xfId="0" applyNumberFormat="1" applyFont="1" applyFill="1" applyBorder="1" applyAlignment="1" applyProtection="1">
      <alignment horizontal="right"/>
      <protection locked="0"/>
    </xf>
    <xf numFmtId="5" fontId="10" fillId="3" borderId="12" xfId="0" applyNumberFormat="1" applyFont="1" applyFill="1" applyBorder="1" applyProtection="1">
      <protection locked="0"/>
    </xf>
    <xf numFmtId="166" fontId="10" fillId="1" borderId="11" xfId="0" applyNumberFormat="1" applyFont="1" applyFill="1" applyBorder="1" applyAlignment="1">
      <alignment horizontal="right"/>
    </xf>
    <xf numFmtId="2" fontId="10" fillId="1" borderId="11" xfId="0" applyNumberFormat="1" applyFont="1" applyFill="1" applyBorder="1"/>
    <xf numFmtId="5" fontId="10" fillId="1" borderId="12" xfId="0" applyNumberFormat="1" applyFont="1" applyFill="1" applyBorder="1"/>
    <xf numFmtId="166" fontId="10" fillId="0" borderId="11" xfId="0" quotePrefix="1" applyNumberFormat="1" applyFont="1" applyBorder="1" applyAlignment="1" applyProtection="1">
      <alignment horizontal="left"/>
      <protection locked="0"/>
    </xf>
    <xf numFmtId="166" fontId="10" fillId="0" borderId="14" xfId="0" quotePrefix="1" applyNumberFormat="1" applyFont="1" applyBorder="1" applyAlignment="1" applyProtection="1">
      <alignment horizontal="left"/>
      <protection locked="0"/>
    </xf>
    <xf numFmtId="166" fontId="10" fillId="0" borderId="1" xfId="0" quotePrefix="1" applyNumberFormat="1" applyFont="1" applyBorder="1" applyAlignment="1" applyProtection="1">
      <alignment horizontal="left"/>
      <protection locked="0"/>
    </xf>
    <xf numFmtId="2" fontId="10" fillId="0" borderId="1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10" fontId="10" fillId="0" borderId="0" xfId="0" applyNumberFormat="1" applyFont="1" applyBorder="1" applyAlignment="1">
      <alignment horizontal="right"/>
    </xf>
    <xf numFmtId="5" fontId="10" fillId="3" borderId="11" xfId="0" applyNumberFormat="1" applyFont="1" applyFill="1" applyBorder="1" applyProtection="1">
      <protection locked="0"/>
    </xf>
    <xf numFmtId="5" fontId="10" fillId="1" borderId="10" xfId="0" applyNumberFormat="1" applyFont="1" applyFill="1" applyBorder="1"/>
    <xf numFmtId="6" fontId="10" fillId="0" borderId="0" xfId="0" applyNumberFormat="1" applyFont="1" applyAlignment="1" applyProtection="1">
      <alignment horizontal="right"/>
      <protection locked="0"/>
    </xf>
    <xf numFmtId="5" fontId="10" fillId="0" borderId="11" xfId="0" applyNumberFormat="1" applyFont="1" applyBorder="1" applyProtection="1">
      <protection locked="0"/>
    </xf>
    <xf numFmtId="5" fontId="10" fillId="1" borderId="11" xfId="0" applyNumberFormat="1" applyFont="1" applyFill="1" applyBorder="1"/>
    <xf numFmtId="5" fontId="10" fillId="3" borderId="11" xfId="0" applyNumberFormat="1" applyFont="1" applyFill="1" applyBorder="1"/>
    <xf numFmtId="5" fontId="10" fillId="1" borderId="4" xfId="0" applyNumberFormat="1" applyFont="1" applyFill="1" applyBorder="1"/>
    <xf numFmtId="0" fontId="10" fillId="0" borderId="5" xfId="0" applyFont="1" applyFill="1" applyBorder="1"/>
    <xf numFmtId="5" fontId="10" fillId="0" borderId="11" xfId="0" applyNumberFormat="1" applyFont="1" applyFill="1" applyBorder="1"/>
    <xf numFmtId="5" fontId="10" fillId="3" borderId="4" xfId="0" applyNumberFormat="1" applyFont="1" applyFill="1" applyBorder="1"/>
    <xf numFmtId="5" fontId="10" fillId="0" borderId="0" xfId="0" applyNumberFormat="1" applyFont="1" applyBorder="1" applyAlignment="1" applyProtection="1">
      <alignment horizontal="left"/>
      <protection locked="0"/>
    </xf>
    <xf numFmtId="5" fontId="20" fillId="0" borderId="0" xfId="0" applyNumberFormat="1" applyFont="1" applyBorder="1" applyProtection="1">
      <protection locked="0"/>
    </xf>
    <xf numFmtId="5" fontId="9" fillId="3" borderId="15" xfId="0" applyNumberFormat="1" applyFont="1" applyFill="1" applyBorder="1"/>
    <xf numFmtId="5" fontId="20" fillId="0" borderId="0" xfId="0" applyNumberFormat="1" applyFont="1" applyFill="1" applyBorder="1"/>
    <xf numFmtId="164" fontId="20" fillId="0" borderId="0" xfId="0" applyNumberFormat="1" applyFont="1" applyFill="1" applyBorder="1"/>
    <xf numFmtId="10" fontId="3" fillId="6" borderId="11" xfId="2" applyNumberFormat="1" applyFont="1" applyFill="1" applyBorder="1" applyAlignment="1">
      <alignment horizontal="center"/>
    </xf>
    <xf numFmtId="6" fontId="3" fillId="6" borderId="11" xfId="0" applyNumberFormat="1" applyFont="1" applyFill="1" applyBorder="1"/>
    <xf numFmtId="8" fontId="3" fillId="6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6" fontId="3" fillId="7" borderId="11" xfId="0" applyNumberFormat="1" applyFont="1" applyFill="1" applyBorder="1"/>
    <xf numFmtId="9" fontId="3" fillId="6" borderId="15" xfId="0" applyNumberFormat="1" applyFont="1" applyFill="1" applyBorder="1" applyAlignment="1">
      <alignment horizontal="center"/>
    </xf>
    <xf numFmtId="8" fontId="3" fillId="6" borderId="11" xfId="0" applyNumberFormat="1" applyFont="1" applyFill="1" applyBorder="1"/>
    <xf numFmtId="0" fontId="3" fillId="6" borderId="11" xfId="0" applyFont="1" applyFill="1" applyBorder="1"/>
    <xf numFmtId="0" fontId="3" fillId="0" borderId="0" xfId="0" applyFont="1" applyFill="1"/>
    <xf numFmtId="167" fontId="3" fillId="6" borderId="11" xfId="0" applyNumberFormat="1" applyFont="1" applyFill="1" applyBorder="1"/>
    <xf numFmtId="0" fontId="3" fillId="0" borderId="18" xfId="0" applyFont="1" applyBorder="1"/>
    <xf numFmtId="9" fontId="4" fillId="0" borderId="19" xfId="0" applyNumberFormat="1" applyFont="1" applyBorder="1"/>
    <xf numFmtId="167" fontId="3" fillId="0" borderId="19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4" xfId="0" applyFont="1" applyBorder="1"/>
    <xf numFmtId="167" fontId="3" fillId="0" borderId="0" xfId="0" applyNumberFormat="1" applyFont="1" applyBorder="1" applyAlignment="1">
      <alignment horizontal="center"/>
    </xf>
    <xf numFmtId="0" fontId="3" fillId="0" borderId="17" xfId="0" applyFont="1" applyBorder="1"/>
    <xf numFmtId="0" fontId="3" fillId="0" borderId="21" xfId="0" applyFont="1" applyBorder="1"/>
    <xf numFmtId="0" fontId="3" fillId="0" borderId="22" xfId="0" applyFont="1" applyBorder="1"/>
    <xf numFmtId="167" fontId="3" fillId="0" borderId="22" xfId="0" applyNumberFormat="1" applyFont="1" applyBorder="1" applyAlignment="1">
      <alignment horizontal="center"/>
    </xf>
    <xf numFmtId="0" fontId="3" fillId="0" borderId="23" xfId="0" applyFont="1" applyBorder="1"/>
    <xf numFmtId="167" fontId="3" fillId="0" borderId="0" xfId="0" applyNumberFormat="1" applyFont="1" applyAlignment="1">
      <alignment horizontal="center"/>
    </xf>
    <xf numFmtId="0" fontId="4" fillId="0" borderId="19" xfId="0" applyFont="1" applyBorder="1"/>
    <xf numFmtId="0" fontId="10" fillId="7" borderId="11" xfId="0" applyFont="1" applyFill="1" applyBorder="1" applyAlignment="1">
      <alignment wrapText="1"/>
    </xf>
    <xf numFmtId="167" fontId="10" fillId="0" borderId="0" xfId="2" applyNumberFormat="1" applyFont="1" applyBorder="1" applyAlignment="1" applyProtection="1">
      <alignment horizontal="left"/>
      <protection locked="0"/>
    </xf>
    <xf numFmtId="0" fontId="22" fillId="10" borderId="15" xfId="0" applyFont="1" applyFill="1" applyBorder="1"/>
    <xf numFmtId="0" fontId="21" fillId="10" borderId="26" xfId="0" applyFont="1" applyFill="1" applyBorder="1"/>
    <xf numFmtId="0" fontId="21" fillId="10" borderId="27" xfId="0" applyFont="1" applyFill="1" applyBorder="1"/>
    <xf numFmtId="0" fontId="10" fillId="0" borderId="15" xfId="0" applyFont="1" applyBorder="1" applyAlignment="1" applyProtection="1">
      <alignment horizontal="center"/>
      <protection locked="0"/>
    </xf>
    <xf numFmtId="0" fontId="10" fillId="10" borderId="15" xfId="0" applyFont="1" applyFill="1" applyBorder="1" applyAlignment="1" applyProtection="1">
      <alignment horizontal="center"/>
      <protection locked="0"/>
    </xf>
    <xf numFmtId="10" fontId="3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4" fillId="10" borderId="0" xfId="0" applyFont="1" applyFill="1" applyBorder="1" applyAlignment="1">
      <alignment wrapText="1"/>
    </xf>
    <xf numFmtId="8" fontId="24" fillId="10" borderId="1" xfId="0" applyNumberFormat="1" applyFont="1" applyFill="1" applyBorder="1" applyAlignment="1">
      <alignment horizontal="center"/>
    </xf>
    <xf numFmtId="17" fontId="3" fillId="0" borderId="0" xfId="0" applyNumberFormat="1" applyFont="1"/>
    <xf numFmtId="14" fontId="14" fillId="0" borderId="3" xfId="0" applyNumberFormat="1" applyFont="1" applyBorder="1"/>
    <xf numFmtId="14" fontId="10" fillId="0" borderId="3" xfId="0" applyNumberFormat="1" applyFont="1" applyBorder="1"/>
    <xf numFmtId="14" fontId="10" fillId="0" borderId="0" xfId="0" applyNumberFormat="1" applyFont="1" applyBorder="1"/>
    <xf numFmtId="0" fontId="4" fillId="0" borderId="19" xfId="0" applyFont="1" applyBorder="1" applyAlignment="1">
      <alignment wrapText="1"/>
    </xf>
    <xf numFmtId="0" fontId="3" fillId="6" borderId="24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7" borderId="24" xfId="0" applyFont="1" applyFill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alignment horizontal="center"/>
      <protection locked="0"/>
    </xf>
    <xf numFmtId="0" fontId="3" fillId="7" borderId="17" xfId="0" applyFont="1" applyFill="1" applyBorder="1" applyAlignment="1" applyProtection="1">
      <alignment horizontal="center"/>
      <protection locked="0"/>
    </xf>
    <xf numFmtId="0" fontId="23" fillId="10" borderId="24" xfId="0" applyFont="1" applyFill="1" applyBorder="1" applyAlignment="1">
      <alignment horizontal="left" wrapText="1" indent="1"/>
    </xf>
    <xf numFmtId="0" fontId="23" fillId="10" borderId="0" xfId="0" applyFont="1" applyFill="1" applyBorder="1" applyAlignment="1">
      <alignment horizontal="left" wrapText="1" indent="1"/>
    </xf>
    <xf numFmtId="0" fontId="23" fillId="10" borderId="17" xfId="0" applyFont="1" applyFill="1" applyBorder="1" applyAlignment="1">
      <alignment horizontal="left" wrapText="1" indent="1"/>
    </xf>
    <xf numFmtId="0" fontId="23" fillId="10" borderId="21" xfId="0" applyFont="1" applyFill="1" applyBorder="1" applyAlignment="1">
      <alignment horizontal="left" wrapText="1" indent="1"/>
    </xf>
    <xf numFmtId="0" fontId="23" fillId="10" borderId="22" xfId="0" applyFont="1" applyFill="1" applyBorder="1" applyAlignment="1">
      <alignment horizontal="left" wrapText="1" indent="1"/>
    </xf>
    <xf numFmtId="0" fontId="23" fillId="10" borderId="23" xfId="0" applyFont="1" applyFill="1" applyBorder="1" applyAlignment="1">
      <alignment horizontal="left" wrapText="1" indent="1"/>
    </xf>
    <xf numFmtId="0" fontId="10" fillId="0" borderId="0" xfId="0" applyFont="1" applyFill="1" applyBorder="1" applyAlignment="1"/>
    <xf numFmtId="0" fontId="9" fillId="6" borderId="24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7" borderId="24" xfId="0" applyFont="1" applyFill="1" applyBorder="1" applyAlignment="1" applyProtection="1">
      <alignment horizontal="center"/>
      <protection locked="0"/>
    </xf>
    <xf numFmtId="0" fontId="9" fillId="7" borderId="0" xfId="0" applyFont="1" applyFill="1" applyBorder="1" applyAlignment="1" applyProtection="1">
      <alignment horizontal="center"/>
      <protection locked="0"/>
    </xf>
    <xf numFmtId="0" fontId="9" fillId="7" borderId="17" xfId="0" applyFont="1" applyFill="1" applyBorder="1" applyAlignment="1" applyProtection="1">
      <alignment horizontal="center"/>
      <protection locked="0"/>
    </xf>
    <xf numFmtId="0" fontId="25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6" fillId="5" borderId="0" xfId="0" applyFont="1" applyFill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3" fillId="0" borderId="28" xfId="0" applyFont="1" applyBorder="1"/>
    <xf numFmtId="0" fontId="3" fillId="0" borderId="29" xfId="0" applyFont="1" applyBorder="1"/>
    <xf numFmtId="167" fontId="3" fillId="0" borderId="29" xfId="0" applyNumberFormat="1" applyFont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4" fillId="0" borderId="32" xfId="0" applyFont="1" applyBorder="1"/>
    <xf numFmtId="167" fontId="3" fillId="0" borderId="32" xfId="0" applyNumberFormat="1" applyFont="1" applyBorder="1" applyAlignment="1">
      <alignment horizontal="center"/>
    </xf>
    <xf numFmtId="0" fontId="3" fillId="0" borderId="32" xfId="0" applyFont="1" applyBorder="1"/>
    <xf numFmtId="0" fontId="3" fillId="0" borderId="33" xfId="0" applyFont="1" applyBorder="1"/>
  </cellXfs>
  <cellStyles count="13">
    <cellStyle name="Currency" xfId="1" builtinId="4"/>
    <cellStyle name="Currency 2" xfId="5"/>
    <cellStyle name="Currency 3" xfId="9"/>
    <cellStyle name="Currency 4" xfId="4"/>
    <cellStyle name="Currency 5" xfId="12"/>
    <cellStyle name="Normal" xfId="0" builtinId="0"/>
    <cellStyle name="Normal 2" xfId="6"/>
    <cellStyle name="Normal 3" xfId="8"/>
    <cellStyle name="Normal 4" xfId="3"/>
    <cellStyle name="Normal 5" xfId="11"/>
    <cellStyle name="Percent" xfId="2" builtinId="5"/>
    <cellStyle name="Percent 2" xfId="7"/>
    <cellStyle name="Percent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621030</xdr:colOff>
      <xdr:row>77</xdr:row>
      <xdr:rowOff>85725</xdr:rowOff>
    </xdr:from>
    <xdr:to>
      <xdr:col>3</xdr:col>
      <xdr:colOff>1383040</xdr:colOff>
      <xdr:row>81</xdr:row>
      <xdr:rowOff>57150</xdr:rowOff>
    </xdr:to>
    <xdr:sp macro="" textlink="">
      <xdr:nvSpPr>
        <xdr:cNvPr id="3" name="Hexagon 2"/>
        <xdr:cNvSpPr/>
      </xdr:nvSpPr>
      <xdr:spPr>
        <a:xfrm>
          <a:off x="1019175" y="10344150"/>
          <a:ext cx="742950" cy="581025"/>
        </a:xfrm>
        <a:prstGeom prst="hexagon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STOP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14"/>
  <sheetViews>
    <sheetView tabSelected="1" workbookViewId="0">
      <selection activeCell="A11" sqref="A11"/>
    </sheetView>
  </sheetViews>
  <sheetFormatPr defaultRowHeight="12.75"/>
  <cols>
    <col min="1" max="1" width="108" customWidth="1"/>
  </cols>
  <sheetData>
    <row r="10" spans="1:1" ht="13.5" thickBot="1"/>
    <row r="11" spans="1:1" ht="18">
      <c r="A11" s="279" t="s">
        <v>182</v>
      </c>
    </row>
    <row r="12" spans="1:1" ht="18.75" thickBot="1">
      <c r="A12" s="280" t="s">
        <v>183</v>
      </c>
    </row>
    <row r="13" spans="1:1" ht="13.5" thickBot="1"/>
    <row r="14" spans="1:1" ht="18.75" thickBot="1">
      <c r="A14" s="278" t="s">
        <v>177</v>
      </c>
    </row>
  </sheetData>
  <pageMargins left="0.7" right="0.7" top="0.75" bottom="0.75" header="0.3" footer="0.3"/>
  <pageSetup orientation="portrait" r:id="rId1"/>
  <headerFooter>
    <oddFooter>&amp;R1January2019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3" zoomScaleNormal="100" workbookViewId="0">
      <selection activeCell="C32" sqref="C32"/>
    </sheetView>
  </sheetViews>
  <sheetFormatPr defaultColWidth="8.7109375" defaultRowHeight="12.75"/>
  <cols>
    <col min="1" max="1" width="20.7109375" style="9" customWidth="1"/>
    <col min="2" max="2" width="12.42578125" style="9" customWidth="1"/>
    <col min="3" max="3" width="14.5703125" style="9" customWidth="1"/>
    <col min="4" max="4" width="16.140625" style="9" bestFit="1" customWidth="1"/>
    <col min="5" max="5" width="16" style="9" customWidth="1"/>
    <col min="6" max="6" width="10.42578125" style="9" customWidth="1"/>
    <col min="7" max="7" width="9.7109375" style="9" bestFit="1" customWidth="1"/>
    <col min="8" max="8" width="9.28515625" style="9" customWidth="1"/>
    <col min="9" max="16384" width="8.7109375" style="9"/>
  </cols>
  <sheetData>
    <row r="1" spans="1:9">
      <c r="A1" s="287">
        <v>41820</v>
      </c>
      <c r="D1" s="5"/>
      <c r="E1" s="6"/>
      <c r="F1" s="7"/>
    </row>
    <row r="2" spans="1:9" ht="12.6" customHeight="1">
      <c r="A2" s="9" t="s">
        <v>23</v>
      </c>
      <c r="B2" s="9" t="s">
        <v>24</v>
      </c>
      <c r="C2" s="9" t="s">
        <v>25</v>
      </c>
      <c r="D2" s="3" t="s">
        <v>15</v>
      </c>
      <c r="E2" s="1"/>
      <c r="F2" s="2"/>
    </row>
    <row r="3" spans="1:9">
      <c r="D3" s="292" t="s">
        <v>156</v>
      </c>
      <c r="E3" s="293"/>
      <c r="F3" s="294"/>
    </row>
    <row r="4" spans="1:9">
      <c r="A4" s="9" t="s">
        <v>26</v>
      </c>
      <c r="B4" s="252">
        <v>0.28820000000000001</v>
      </c>
      <c r="D4" s="12"/>
      <c r="E4" s="1"/>
      <c r="F4" s="2"/>
    </row>
    <row r="5" spans="1:9">
      <c r="A5" s="9" t="s">
        <v>27</v>
      </c>
      <c r="B5" s="252">
        <v>5.4999999999999997E-3</v>
      </c>
      <c r="D5" s="295" t="s">
        <v>157</v>
      </c>
      <c r="E5" s="296"/>
      <c r="F5" s="297"/>
    </row>
    <row r="6" spans="1:9" ht="12.75" customHeight="1">
      <c r="A6" s="9" t="s">
        <v>28</v>
      </c>
      <c r="B6" s="252">
        <v>8.2100000000000006E-2</v>
      </c>
      <c r="D6" s="298" t="s">
        <v>158</v>
      </c>
      <c r="E6" s="299"/>
      <c r="F6" s="300"/>
    </row>
    <row r="7" spans="1:9" ht="13.15" customHeight="1">
      <c r="A7" s="9" t="s">
        <v>29</v>
      </c>
      <c r="B7" s="252">
        <v>8.2100000000000006E-2</v>
      </c>
      <c r="D7" s="298"/>
      <c r="E7" s="299"/>
      <c r="F7" s="300"/>
    </row>
    <row r="8" spans="1:9" ht="13.15" customHeight="1">
      <c r="B8" s="283"/>
      <c r="D8" s="298"/>
      <c r="E8" s="299"/>
      <c r="F8" s="300"/>
    </row>
    <row r="9" spans="1:9" ht="13.15" customHeight="1" thickBot="1">
      <c r="B9" s="283"/>
      <c r="D9" s="301"/>
      <c r="E9" s="302"/>
      <c r="F9" s="303"/>
    </row>
    <row r="10" spans="1:9" ht="13.15" customHeight="1">
      <c r="B10" s="283"/>
      <c r="D10" s="284"/>
      <c r="E10" s="284"/>
      <c r="F10" s="284"/>
    </row>
    <row r="11" spans="1:9">
      <c r="E11" s="48" t="s">
        <v>151</v>
      </c>
      <c r="F11" s="48" t="s">
        <v>152</v>
      </c>
      <c r="G11" s="48" t="s">
        <v>153</v>
      </c>
    </row>
    <row r="12" spans="1:9">
      <c r="A12" s="9" t="s">
        <v>30</v>
      </c>
      <c r="B12" s="258">
        <v>1354.32</v>
      </c>
      <c r="C12" s="9" t="s">
        <v>168</v>
      </c>
      <c r="E12" s="254">
        <v>559.63</v>
      </c>
      <c r="F12" s="254">
        <v>846.77</v>
      </c>
      <c r="G12" s="254">
        <v>1086.27</v>
      </c>
    </row>
    <row r="13" spans="1:9">
      <c r="A13" s="9" t="s">
        <v>30</v>
      </c>
      <c r="B13" s="258">
        <v>1015.74</v>
      </c>
      <c r="C13" s="9" t="s">
        <v>169</v>
      </c>
      <c r="E13" s="254">
        <v>419.72</v>
      </c>
      <c r="F13" s="254">
        <v>635.08000000000004</v>
      </c>
      <c r="G13" s="254">
        <v>814.7</v>
      </c>
    </row>
    <row r="14" spans="1:9" ht="25.5">
      <c r="B14" s="9" t="s">
        <v>129</v>
      </c>
      <c r="C14" s="255" t="s">
        <v>134</v>
      </c>
      <c r="D14" s="9" t="s">
        <v>132</v>
      </c>
    </row>
    <row r="15" spans="1:9" ht="27" customHeight="1" thickBot="1">
      <c r="A15" s="9" t="s">
        <v>31</v>
      </c>
      <c r="B15" s="253">
        <v>0</v>
      </c>
      <c r="C15" s="256">
        <f>B15*2</f>
        <v>0</v>
      </c>
      <c r="D15" s="256">
        <f>F16*F17</f>
        <v>0</v>
      </c>
      <c r="E15" s="285" t="s">
        <v>184</v>
      </c>
      <c r="F15" s="286">
        <v>568.75</v>
      </c>
      <c r="H15" s="317" t="s">
        <v>133</v>
      </c>
      <c r="I15" s="317"/>
    </row>
    <row r="16" spans="1:9" ht="13.5" thickBot="1">
      <c r="A16" s="9" t="s">
        <v>32</v>
      </c>
      <c r="B16" s="256">
        <f>C16/2</f>
        <v>0</v>
      </c>
      <c r="C16" s="256">
        <f t="shared" ref="C16:D19" si="0">C15+(C15*$H$16)</f>
        <v>0</v>
      </c>
      <c r="D16" s="256">
        <f t="shared" si="0"/>
        <v>0</v>
      </c>
      <c r="E16" s="9" t="s">
        <v>130</v>
      </c>
      <c r="F16" s="49">
        <v>0</v>
      </c>
      <c r="H16" s="257">
        <v>0.03</v>
      </c>
    </row>
    <row r="17" spans="1:9">
      <c r="A17" s="9" t="s">
        <v>33</v>
      </c>
      <c r="B17" s="256">
        <f>C17/2</f>
        <v>0</v>
      </c>
      <c r="C17" s="256">
        <f t="shared" si="0"/>
        <v>0</v>
      </c>
      <c r="D17" s="256">
        <f t="shared" si="0"/>
        <v>0</v>
      </c>
      <c r="E17" s="9" t="s">
        <v>131</v>
      </c>
      <c r="F17" s="49">
        <v>1</v>
      </c>
    </row>
    <row r="18" spans="1:9">
      <c r="A18" s="9" t="s">
        <v>52</v>
      </c>
      <c r="B18" s="256">
        <f>C18/2</f>
        <v>0</v>
      </c>
      <c r="C18" s="256">
        <f t="shared" si="0"/>
        <v>0</v>
      </c>
      <c r="D18" s="256">
        <f t="shared" si="0"/>
        <v>0</v>
      </c>
    </row>
    <row r="19" spans="1:9">
      <c r="A19" s="9" t="s">
        <v>53</v>
      </c>
      <c r="B19" s="256">
        <f>C19/2</f>
        <v>0</v>
      </c>
      <c r="C19" s="256">
        <f t="shared" si="0"/>
        <v>0</v>
      </c>
      <c r="D19" s="256">
        <f t="shared" si="0"/>
        <v>0</v>
      </c>
    </row>
    <row r="20" spans="1:9">
      <c r="C20" s="47"/>
    </row>
    <row r="22" spans="1:9" ht="13.5" thickBot="1">
      <c r="A22" s="9" t="s">
        <v>34</v>
      </c>
      <c r="B22" s="258">
        <v>7.5</v>
      </c>
      <c r="C22" s="9" t="s">
        <v>185</v>
      </c>
      <c r="D22" s="9" t="s">
        <v>140</v>
      </c>
    </row>
    <row r="23" spans="1:9">
      <c r="A23" s="9" t="s">
        <v>35</v>
      </c>
      <c r="B23" s="259">
        <v>20</v>
      </c>
      <c r="D23" s="262" t="s">
        <v>143</v>
      </c>
      <c r="E23" s="263" t="s">
        <v>141</v>
      </c>
      <c r="F23" s="264">
        <v>0.49</v>
      </c>
      <c r="G23" s="265" t="s">
        <v>142</v>
      </c>
      <c r="H23" s="265"/>
      <c r="I23" s="266"/>
    </row>
    <row r="24" spans="1:9">
      <c r="A24" s="260"/>
      <c r="B24" s="4"/>
      <c r="D24" s="267"/>
      <c r="E24" s="10"/>
      <c r="F24" s="268">
        <v>0.49</v>
      </c>
      <c r="G24" s="10" t="s">
        <v>144</v>
      </c>
      <c r="H24" s="10"/>
      <c r="I24" s="269"/>
    </row>
    <row r="25" spans="1:9">
      <c r="A25" s="4" t="s">
        <v>36</v>
      </c>
      <c r="B25" s="261">
        <v>0.49</v>
      </c>
      <c r="D25" s="267"/>
      <c r="E25" s="10"/>
      <c r="F25" s="268">
        <v>0.38</v>
      </c>
      <c r="G25" s="10" t="s">
        <v>145</v>
      </c>
      <c r="H25" s="10"/>
      <c r="I25" s="269"/>
    </row>
    <row r="26" spans="1:9" ht="13.5" thickBot="1">
      <c r="A26" s="4" t="s">
        <v>37</v>
      </c>
      <c r="B26" s="261">
        <v>0.49</v>
      </c>
      <c r="D26" s="270" t="s">
        <v>146</v>
      </c>
      <c r="E26" s="271"/>
      <c r="F26" s="272">
        <v>0.26</v>
      </c>
      <c r="G26" s="271" t="s">
        <v>147</v>
      </c>
      <c r="H26" s="271"/>
      <c r="I26" s="273"/>
    </row>
    <row r="27" spans="1:9" ht="13.5" thickBot="1">
      <c r="A27" s="4" t="s">
        <v>38</v>
      </c>
      <c r="B27" s="261">
        <v>0.49</v>
      </c>
      <c r="F27" s="274"/>
    </row>
    <row r="28" spans="1:9">
      <c r="A28" s="4" t="s">
        <v>125</v>
      </c>
      <c r="B28" s="261">
        <v>0.49</v>
      </c>
      <c r="D28" s="262" t="s">
        <v>143</v>
      </c>
      <c r="E28" s="275" t="s">
        <v>148</v>
      </c>
      <c r="F28" s="264">
        <v>0.36</v>
      </c>
      <c r="G28" s="265" t="s">
        <v>147</v>
      </c>
      <c r="H28" s="265"/>
      <c r="I28" s="266"/>
    </row>
    <row r="29" spans="1:9" ht="13.5" thickBot="1">
      <c r="A29" s="4" t="s">
        <v>126</v>
      </c>
      <c r="B29" s="261">
        <v>0.49</v>
      </c>
      <c r="D29" s="270"/>
      <c r="E29" s="271" t="s">
        <v>149</v>
      </c>
      <c r="F29" s="272"/>
      <c r="G29" s="271"/>
      <c r="H29" s="271"/>
      <c r="I29" s="273"/>
    </row>
    <row r="30" spans="1:9" ht="13.5" thickBot="1">
      <c r="A30" s="9" t="s">
        <v>176</v>
      </c>
      <c r="B30" s="261">
        <v>0.49</v>
      </c>
      <c r="D30" s="318"/>
      <c r="E30" s="319"/>
      <c r="F30" s="320"/>
      <c r="G30" s="319"/>
      <c r="H30" s="319"/>
      <c r="I30" s="321"/>
    </row>
    <row r="31" spans="1:9" ht="13.5" thickBot="1">
      <c r="D31" s="322" t="s">
        <v>143</v>
      </c>
      <c r="E31" s="323" t="s">
        <v>150</v>
      </c>
      <c r="F31" s="324">
        <v>0.495</v>
      </c>
      <c r="G31" s="325" t="s">
        <v>147</v>
      </c>
      <c r="H31" s="325"/>
      <c r="I31" s="326"/>
    </row>
    <row r="32" spans="1:9" ht="38.25">
      <c r="D32" s="262" t="s">
        <v>143</v>
      </c>
      <c r="E32" s="291" t="s">
        <v>178</v>
      </c>
      <c r="F32" s="265" t="s">
        <v>179</v>
      </c>
      <c r="G32" s="265" t="s">
        <v>147</v>
      </c>
      <c r="H32" s="265"/>
      <c r="I32" s="266"/>
    </row>
    <row r="33" spans="4:9" ht="13.5" thickBot="1">
      <c r="D33" s="270" t="s">
        <v>180</v>
      </c>
      <c r="E33" s="271"/>
      <c r="F33" s="271"/>
      <c r="G33" s="271"/>
      <c r="H33" s="271"/>
      <c r="I33" s="273"/>
    </row>
  </sheetData>
  <mergeCells count="4">
    <mergeCell ref="D3:F3"/>
    <mergeCell ref="D5:F5"/>
    <mergeCell ref="D6:F9"/>
    <mergeCell ref="H15:I15"/>
  </mergeCells>
  <phoneticPr fontId="2" type="noConversion"/>
  <pageMargins left="0.75" right="0.75" top="1" bottom="1" header="0.5" footer="0.5"/>
  <pageSetup orientation="landscape" r:id="rId1"/>
  <headerFooter alignWithMargins="0">
    <oddFooter>&amp;R1January2019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7"/>
  <sheetViews>
    <sheetView showGridLines="0" showZeros="0" zoomScaleNormal="100" workbookViewId="0">
      <selection activeCell="S31" sqref="S31"/>
    </sheetView>
  </sheetViews>
  <sheetFormatPr defaultColWidth="10.7109375" defaultRowHeight="12" customHeight="1"/>
  <cols>
    <col min="1" max="1" width="2.7109375" style="65" customWidth="1"/>
    <col min="2" max="3" width="1.7109375" style="58" customWidth="1"/>
    <col min="4" max="4" width="20.7109375" style="57" customWidth="1"/>
    <col min="5" max="5" width="2.7109375" style="57" customWidth="1"/>
    <col min="6" max="6" width="12.5703125" style="57" customWidth="1"/>
    <col min="7" max="7" width="12.5703125" style="58" customWidth="1"/>
    <col min="8" max="8" width="5.140625" style="58" customWidth="1"/>
    <col min="9" max="9" width="5.42578125" style="58" customWidth="1"/>
    <col min="10" max="10" width="4.7109375" style="59" customWidth="1"/>
    <col min="11" max="11" width="13.42578125" style="172" bestFit="1" customWidth="1"/>
    <col min="12" max="12" width="5.42578125" style="44" customWidth="1"/>
    <col min="13" max="13" width="3.5703125" style="44" customWidth="1"/>
    <col min="14" max="14" width="3.28515625" style="44" customWidth="1"/>
    <col min="15" max="15" width="17.85546875" style="43" bestFit="1" customWidth="1"/>
    <col min="16" max="21" width="10.7109375" style="44" customWidth="1"/>
    <col min="22" max="16384" width="10.7109375" style="58"/>
  </cols>
  <sheetData>
    <row r="1" spans="1:21" s="51" customFormat="1" ht="12" customHeight="1">
      <c r="A1" s="311" t="s">
        <v>181</v>
      </c>
      <c r="B1" s="312"/>
      <c r="C1" s="312"/>
      <c r="D1" s="312"/>
      <c r="E1" s="312"/>
      <c r="F1" s="50"/>
      <c r="J1" s="52"/>
      <c r="K1" s="288">
        <v>42011</v>
      </c>
      <c r="L1" s="53"/>
      <c r="M1" s="53"/>
      <c r="N1" s="53"/>
      <c r="O1" s="54"/>
      <c r="P1" s="55"/>
      <c r="Q1" s="56"/>
      <c r="R1" s="53"/>
      <c r="S1" s="53"/>
      <c r="T1" s="53"/>
      <c r="U1" s="53"/>
    </row>
    <row r="2" spans="1:21" ht="12" customHeight="1">
      <c r="A2" s="313"/>
      <c r="B2" s="313"/>
      <c r="C2" s="313"/>
      <c r="D2" s="313"/>
      <c r="E2" s="313"/>
      <c r="G2" s="8"/>
      <c r="K2" s="60"/>
      <c r="O2" s="61" t="s">
        <v>15</v>
      </c>
      <c r="P2" s="62"/>
      <c r="Q2" s="63"/>
    </row>
    <row r="3" spans="1:21" ht="11.25">
      <c r="A3" s="313"/>
      <c r="B3" s="313"/>
      <c r="C3" s="313"/>
      <c r="D3" s="313"/>
      <c r="E3" s="313"/>
      <c r="G3" s="8" t="s">
        <v>170</v>
      </c>
      <c r="K3" s="60"/>
      <c r="O3" s="305" t="s">
        <v>156</v>
      </c>
      <c r="P3" s="306"/>
      <c r="Q3" s="307"/>
    </row>
    <row r="4" spans="1:21" ht="12" customHeight="1">
      <c r="A4" s="313"/>
      <c r="B4" s="313"/>
      <c r="C4" s="313"/>
      <c r="D4" s="313"/>
      <c r="E4" s="313"/>
      <c r="G4" s="11"/>
      <c r="K4" s="60"/>
      <c r="O4" s="64"/>
      <c r="P4" s="62"/>
      <c r="Q4" s="63"/>
    </row>
    <row r="5" spans="1:21" ht="12" customHeight="1">
      <c r="K5" s="60"/>
      <c r="O5" s="308" t="s">
        <v>157</v>
      </c>
      <c r="P5" s="309"/>
      <c r="Q5" s="310"/>
    </row>
    <row r="6" spans="1:21" ht="12" customHeight="1">
      <c r="G6" s="8" t="s">
        <v>47</v>
      </c>
      <c r="K6" s="60"/>
      <c r="O6" s="298" t="s">
        <v>158</v>
      </c>
      <c r="P6" s="299"/>
      <c r="Q6" s="300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298"/>
      <c r="P7" s="299"/>
      <c r="Q7" s="300"/>
    </row>
    <row r="8" spans="1:21" ht="12" customHeight="1">
      <c r="A8" s="13"/>
      <c r="B8" s="14"/>
      <c r="C8" s="14"/>
      <c r="D8" s="73" t="s">
        <v>173</v>
      </c>
      <c r="E8" s="15"/>
      <c r="F8" s="15"/>
      <c r="G8" s="15"/>
      <c r="H8" s="16"/>
      <c r="I8" s="17"/>
      <c r="J8" s="14"/>
      <c r="K8" s="74"/>
      <c r="L8" s="75"/>
      <c r="M8" s="75"/>
      <c r="O8" s="298"/>
      <c r="P8" s="299"/>
      <c r="Q8" s="300"/>
    </row>
    <row r="9" spans="1:21" ht="12" customHeight="1" thickBot="1">
      <c r="A9" s="58"/>
      <c r="D9" s="76"/>
      <c r="E9" s="76"/>
      <c r="F9" s="76"/>
      <c r="G9" s="76"/>
      <c r="H9" s="77"/>
      <c r="I9" s="78"/>
      <c r="J9" s="79"/>
      <c r="K9" s="80" t="s">
        <v>57</v>
      </c>
      <c r="L9" s="81"/>
      <c r="M9" s="81"/>
      <c r="O9" s="301"/>
      <c r="P9" s="302"/>
      <c r="Q9" s="303"/>
    </row>
    <row r="10" spans="1:21" ht="12" customHeight="1">
      <c r="A10" s="65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82"/>
    </row>
    <row r="11" spans="1:21" ht="12" customHeight="1">
      <c r="A11" s="13"/>
      <c r="B11" s="14"/>
      <c r="C11" s="14"/>
      <c r="D11" s="83"/>
      <c r="E11" s="22"/>
      <c r="F11" s="22"/>
      <c r="G11" s="22"/>
      <c r="H11" s="17"/>
      <c r="I11" s="17"/>
      <c r="J11" s="84" t="s">
        <v>44</v>
      </c>
      <c r="K11" s="82"/>
    </row>
    <row r="12" spans="1:21" ht="12" customHeight="1">
      <c r="A12" s="65" t="s">
        <v>58</v>
      </c>
      <c r="D12" s="85"/>
      <c r="E12" s="85"/>
      <c r="F12" s="85"/>
      <c r="G12" s="85"/>
      <c r="H12" s="86"/>
      <c r="I12" s="87" t="s">
        <v>17</v>
      </c>
      <c r="J12" s="88"/>
      <c r="K12" s="89"/>
      <c r="L12" s="75"/>
      <c r="M12" s="75"/>
      <c r="P12" s="304"/>
      <c r="Q12" s="304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  <c r="P13" s="72" t="s">
        <v>39</v>
      </c>
      <c r="Q13" s="72" t="s">
        <v>11</v>
      </c>
      <c r="R13" s="58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  <c r="P14" s="72" t="s">
        <v>65</v>
      </c>
      <c r="Q14" s="72" t="s">
        <v>12</v>
      </c>
      <c r="R14" s="99" t="s">
        <v>128</v>
      </c>
    </row>
    <row r="15" spans="1:21" s="44" customFormat="1" ht="12" customHeight="1">
      <c r="A15" s="100">
        <v>1</v>
      </c>
      <c r="B15" s="23"/>
      <c r="C15" s="24"/>
      <c r="D15" s="101">
        <f>D11</f>
        <v>0</v>
      </c>
      <c r="E15" s="102"/>
      <c r="F15" s="102"/>
      <c r="G15" s="102"/>
      <c r="H15" s="74"/>
      <c r="I15" s="74"/>
      <c r="J15" s="74"/>
      <c r="K15" s="103">
        <f>(IF(R15=12, (P15*H15),0)+IF(R15&lt;12, (P15*(I15+J15)),0))</f>
        <v>0</v>
      </c>
      <c r="L15" s="104"/>
      <c r="M15" s="104"/>
      <c r="N15" s="44" t="s">
        <v>21</v>
      </c>
      <c r="O15" s="101">
        <f>D11</f>
        <v>0</v>
      </c>
      <c r="P15" s="105">
        <f>Q15/R15</f>
        <v>0</v>
      </c>
      <c r="Q15" s="106"/>
      <c r="R15" s="107">
        <v>9</v>
      </c>
    </row>
    <row r="16" spans="1:21" s="44" customFormat="1" ht="12" customHeight="1">
      <c r="A16" s="100">
        <v>2</v>
      </c>
      <c r="B16" s="23"/>
      <c r="C16" s="24"/>
      <c r="D16" s="108"/>
      <c r="E16" s="102"/>
      <c r="F16" s="102"/>
      <c r="G16" s="102"/>
      <c r="H16" s="74"/>
      <c r="I16" s="109"/>
      <c r="J16" s="74"/>
      <c r="K16" s="103">
        <f>(IF(R16=12, (P16*H16),0)+IF(R16&lt;12, (P16*(I16+J16)),0))</f>
        <v>0</v>
      </c>
      <c r="L16" s="104"/>
      <c r="M16" s="104"/>
      <c r="N16" s="44" t="s">
        <v>22</v>
      </c>
      <c r="O16" s="101">
        <f>D16</f>
        <v>0</v>
      </c>
      <c r="P16" s="105">
        <f>Q16/R16</f>
        <v>0</v>
      </c>
      <c r="Q16" s="106"/>
      <c r="R16" s="107">
        <v>9</v>
      </c>
    </row>
    <row r="17" spans="1:18" s="44" customFormat="1" ht="12" customHeight="1">
      <c r="A17" s="100">
        <v>3</v>
      </c>
      <c r="B17" s="24"/>
      <c r="C17" s="24"/>
      <c r="D17" s="108"/>
      <c r="E17" s="102"/>
      <c r="F17" s="102"/>
      <c r="G17" s="102"/>
      <c r="H17" s="74"/>
      <c r="I17" s="74"/>
      <c r="J17" s="74"/>
      <c r="K17" s="103">
        <f>(IF(R17=12, (P17*H17),0)+IF(R17&lt;12, (P17*(I17+J17)),0))</f>
        <v>0</v>
      </c>
      <c r="L17" s="104"/>
      <c r="M17" s="104"/>
      <c r="N17" s="44" t="s">
        <v>22</v>
      </c>
      <c r="O17" s="101">
        <f>D17</f>
        <v>0</v>
      </c>
      <c r="P17" s="105">
        <f>Q17/R17</f>
        <v>0</v>
      </c>
      <c r="Q17" s="106"/>
      <c r="R17" s="107">
        <v>9</v>
      </c>
    </row>
    <row r="18" spans="1:18" s="44" customFormat="1" ht="12" customHeight="1">
      <c r="A18" s="100">
        <v>4</v>
      </c>
      <c r="B18" s="24"/>
      <c r="C18" s="24"/>
      <c r="D18" s="108"/>
      <c r="E18" s="102"/>
      <c r="F18" s="102"/>
      <c r="G18" s="110"/>
      <c r="H18" s="74"/>
      <c r="I18" s="74"/>
      <c r="J18" s="74"/>
      <c r="K18" s="103">
        <f>(IF(R18=12, (P18*H18),0)+IF(R18&lt;12, (P18*(I18+J18)),0))</f>
        <v>0</v>
      </c>
      <c r="L18" s="104"/>
      <c r="M18" s="104"/>
      <c r="N18" s="44" t="s">
        <v>22</v>
      </c>
      <c r="O18" s="101">
        <f t="shared" ref="O18:O24" si="0">D18</f>
        <v>0</v>
      </c>
      <c r="P18" s="105">
        <f t="shared" ref="P18:P24" si="1">Q18/R18</f>
        <v>0</v>
      </c>
      <c r="Q18" s="106"/>
      <c r="R18" s="107">
        <v>9</v>
      </c>
    </row>
    <row r="19" spans="1:18" s="44" customFormat="1" ht="12" customHeight="1">
      <c r="A19" s="100">
        <v>5</v>
      </c>
      <c r="B19" s="24"/>
      <c r="C19" s="24"/>
      <c r="D19" s="108"/>
      <c r="E19" s="102"/>
      <c r="F19" s="102"/>
      <c r="G19" s="111"/>
      <c r="H19" s="74"/>
      <c r="I19" s="74"/>
      <c r="J19" s="74"/>
      <c r="K19" s="103">
        <f t="shared" ref="K19:K24" si="2">(IF(R19=12, (P19*H19),0)+IF(R19&lt;12, (P19*(I19+J19)),0))</f>
        <v>0</v>
      </c>
      <c r="L19" s="104"/>
      <c r="M19" s="104"/>
      <c r="N19" s="44" t="s">
        <v>22</v>
      </c>
      <c r="O19" s="101">
        <f t="shared" si="0"/>
        <v>0</v>
      </c>
      <c r="P19" s="105">
        <f t="shared" si="1"/>
        <v>0</v>
      </c>
      <c r="Q19" s="106"/>
      <c r="R19" s="107">
        <v>9</v>
      </c>
    </row>
    <row r="20" spans="1:18" s="44" customFormat="1" ht="12" hidden="1" customHeight="1">
      <c r="A20" s="100">
        <v>6</v>
      </c>
      <c r="B20" s="24"/>
      <c r="C20" s="24"/>
      <c r="D20" s="108"/>
      <c r="E20" s="102"/>
      <c r="F20" s="102"/>
      <c r="G20" s="111"/>
      <c r="H20" s="74"/>
      <c r="I20" s="74"/>
      <c r="J20" s="74"/>
      <c r="K20" s="103">
        <f t="shared" si="2"/>
        <v>0</v>
      </c>
      <c r="L20" s="104"/>
      <c r="M20" s="104"/>
      <c r="N20" s="44" t="s">
        <v>22</v>
      </c>
      <c r="O20" s="101">
        <f t="shared" si="0"/>
        <v>0</v>
      </c>
      <c r="P20" s="105">
        <f t="shared" si="1"/>
        <v>0</v>
      </c>
      <c r="Q20" s="106"/>
      <c r="R20" s="107">
        <v>9</v>
      </c>
    </row>
    <row r="21" spans="1:18" s="44" customFormat="1" ht="12" hidden="1" customHeight="1">
      <c r="A21" s="100">
        <v>7</v>
      </c>
      <c r="B21" s="24"/>
      <c r="C21" s="24"/>
      <c r="D21" s="108"/>
      <c r="E21" s="102"/>
      <c r="F21" s="102"/>
      <c r="G21" s="111"/>
      <c r="H21" s="74"/>
      <c r="I21" s="74"/>
      <c r="J21" s="74"/>
      <c r="K21" s="103">
        <f t="shared" si="2"/>
        <v>0</v>
      </c>
      <c r="L21" s="104"/>
      <c r="M21" s="104"/>
      <c r="N21" s="44" t="s">
        <v>22</v>
      </c>
      <c r="O21" s="101">
        <f t="shared" si="0"/>
        <v>0</v>
      </c>
      <c r="P21" s="105">
        <f t="shared" si="1"/>
        <v>0</v>
      </c>
      <c r="Q21" s="106"/>
      <c r="R21" s="107">
        <v>9</v>
      </c>
    </row>
    <row r="22" spans="1:18" s="44" customFormat="1" ht="12" hidden="1" customHeight="1">
      <c r="A22" s="100">
        <v>8</v>
      </c>
      <c r="B22" s="24"/>
      <c r="C22" s="24"/>
      <c r="D22" s="108"/>
      <c r="E22" s="102"/>
      <c r="F22" s="102"/>
      <c r="G22" s="111"/>
      <c r="H22" s="74"/>
      <c r="I22" s="74"/>
      <c r="J22" s="74"/>
      <c r="K22" s="103">
        <f t="shared" si="2"/>
        <v>0</v>
      </c>
      <c r="L22" s="104"/>
      <c r="M22" s="104"/>
      <c r="N22" s="44" t="s">
        <v>22</v>
      </c>
      <c r="O22" s="101">
        <f t="shared" si="0"/>
        <v>0</v>
      </c>
      <c r="P22" s="105">
        <f t="shared" si="1"/>
        <v>0</v>
      </c>
      <c r="Q22" s="106"/>
      <c r="R22" s="107">
        <v>9</v>
      </c>
    </row>
    <row r="23" spans="1:18" s="44" customFormat="1" ht="12" hidden="1" customHeight="1">
      <c r="A23" s="100">
        <v>9</v>
      </c>
      <c r="B23" s="24"/>
      <c r="C23" s="24"/>
      <c r="D23" s="108"/>
      <c r="E23" s="102"/>
      <c r="F23" s="102"/>
      <c r="G23" s="111"/>
      <c r="H23" s="74"/>
      <c r="I23" s="74"/>
      <c r="J23" s="74"/>
      <c r="K23" s="103">
        <f t="shared" si="2"/>
        <v>0</v>
      </c>
      <c r="L23" s="104"/>
      <c r="M23" s="104"/>
      <c r="N23" s="44" t="s">
        <v>22</v>
      </c>
      <c r="O23" s="101">
        <f t="shared" si="0"/>
        <v>0</v>
      </c>
      <c r="P23" s="105">
        <f t="shared" si="1"/>
        <v>0</v>
      </c>
      <c r="Q23" s="106"/>
      <c r="R23" s="107">
        <v>9</v>
      </c>
    </row>
    <row r="24" spans="1:18" s="44" customFormat="1" ht="12" customHeight="1">
      <c r="A24" s="100">
        <v>10</v>
      </c>
      <c r="B24" s="24"/>
      <c r="C24" s="24"/>
      <c r="D24" s="108"/>
      <c r="E24" s="102"/>
      <c r="F24" s="102"/>
      <c r="G24" s="111"/>
      <c r="H24" s="74"/>
      <c r="I24" s="74"/>
      <c r="J24" s="74"/>
      <c r="K24" s="103">
        <f t="shared" si="2"/>
        <v>0</v>
      </c>
      <c r="L24" s="104"/>
      <c r="M24" s="104"/>
      <c r="N24" s="44" t="s">
        <v>22</v>
      </c>
      <c r="O24" s="101">
        <f t="shared" si="0"/>
        <v>0</v>
      </c>
      <c r="P24" s="105">
        <f t="shared" si="1"/>
        <v>0</v>
      </c>
      <c r="Q24" s="106"/>
      <c r="R24" s="107">
        <v>9</v>
      </c>
    </row>
    <row r="25" spans="1:18" s="44" customFormat="1" ht="12" customHeight="1">
      <c r="A25" s="100"/>
      <c r="B25" s="24"/>
      <c r="C25" s="24"/>
      <c r="D25" s="25" t="s">
        <v>54</v>
      </c>
      <c r="E25" s="102"/>
      <c r="F25" s="102"/>
      <c r="G25" s="112"/>
      <c r="H25" s="74"/>
      <c r="I25" s="113"/>
      <c r="J25" s="113"/>
      <c r="K25" s="103">
        <f>((H25)*P25)</f>
        <v>0</v>
      </c>
      <c r="L25" s="104"/>
      <c r="M25" s="104"/>
      <c r="O25" s="25" t="s">
        <v>40</v>
      </c>
      <c r="P25" s="105">
        <f t="shared" ref="P25:P32" si="3">Q25/12</f>
        <v>0</v>
      </c>
      <c r="Q25" s="106"/>
      <c r="R25" s="114"/>
    </row>
    <row r="26" spans="1:18" s="44" customFormat="1" ht="12" customHeight="1">
      <c r="A26" s="100"/>
      <c r="B26" s="24"/>
      <c r="C26" s="24"/>
      <c r="D26" s="25" t="s">
        <v>54</v>
      </c>
      <c r="E26" s="102"/>
      <c r="F26" s="102"/>
      <c r="G26" s="115"/>
      <c r="H26" s="74"/>
      <c r="I26" s="113"/>
      <c r="J26" s="113"/>
      <c r="K26" s="103">
        <f>((H26)*P26)</f>
        <v>0</v>
      </c>
      <c r="L26" s="104"/>
      <c r="M26" s="104"/>
      <c r="O26" s="25" t="s">
        <v>40</v>
      </c>
      <c r="P26" s="105">
        <f t="shared" si="3"/>
        <v>0</v>
      </c>
      <c r="Q26" s="106"/>
      <c r="R26" s="114"/>
    </row>
    <row r="27" spans="1:18" s="44" customFormat="1" ht="12" customHeight="1">
      <c r="A27" s="100"/>
      <c r="B27" s="24"/>
      <c r="C27" s="24"/>
      <c r="D27" s="25" t="s">
        <v>54</v>
      </c>
      <c r="E27" s="102"/>
      <c r="F27" s="102"/>
      <c r="G27" s="112"/>
      <c r="H27" s="74"/>
      <c r="I27" s="113"/>
      <c r="J27" s="113"/>
      <c r="K27" s="103">
        <f>((H27)*P27)</f>
        <v>0</v>
      </c>
      <c r="L27" s="104"/>
      <c r="M27" s="104"/>
      <c r="O27" s="25" t="s">
        <v>40</v>
      </c>
      <c r="P27" s="105">
        <f>Q27/12</f>
        <v>0</v>
      </c>
      <c r="Q27" s="106"/>
      <c r="R27" s="114"/>
    </row>
    <row r="28" spans="1:18" s="44" customFormat="1" ht="12" customHeight="1" thickBot="1">
      <c r="A28" s="100"/>
      <c r="B28" s="24"/>
      <c r="C28" s="24"/>
      <c r="D28" s="25" t="s">
        <v>54</v>
      </c>
      <c r="E28" s="102"/>
      <c r="F28" s="102"/>
      <c r="G28" s="112"/>
      <c r="H28" s="74"/>
      <c r="I28" s="113"/>
      <c r="J28" s="113"/>
      <c r="K28" s="103">
        <f>((H28)*P28)</f>
        <v>0</v>
      </c>
      <c r="L28" s="104"/>
      <c r="M28" s="104"/>
      <c r="O28" s="25" t="s">
        <v>40</v>
      </c>
      <c r="P28" s="105">
        <f>Q28/12</f>
        <v>0</v>
      </c>
      <c r="Q28" s="106"/>
      <c r="R28" s="114"/>
    </row>
    <row r="29" spans="1:18" s="44" customFormat="1" ht="12" customHeight="1" thickBot="1">
      <c r="A29" s="116">
        <v>11</v>
      </c>
      <c r="B29" s="26"/>
      <c r="C29" s="67" t="s">
        <v>68</v>
      </c>
      <c r="D29" s="117"/>
      <c r="E29" s="117"/>
      <c r="F29" s="117"/>
      <c r="G29" s="117"/>
      <c r="H29" s="74"/>
      <c r="I29" s="113"/>
      <c r="J29" s="113"/>
      <c r="K29" s="103">
        <f>P30*H29</f>
        <v>0</v>
      </c>
      <c r="L29" s="104"/>
      <c r="M29" s="104"/>
      <c r="O29" s="43" t="s">
        <v>66</v>
      </c>
      <c r="P29" s="105">
        <f t="shared" si="3"/>
        <v>0</v>
      </c>
      <c r="Q29" s="106"/>
      <c r="R29" s="114"/>
    </row>
    <row r="30" spans="1:18" s="44" customFormat="1" ht="12" customHeight="1">
      <c r="A30" s="100">
        <v>12</v>
      </c>
      <c r="B30" s="118" t="s">
        <v>69</v>
      </c>
      <c r="C30" s="27"/>
      <c r="D30" s="117" t="s">
        <v>70</v>
      </c>
      <c r="E30" s="117"/>
      <c r="F30" s="117"/>
      <c r="G30" s="117"/>
      <c r="H30" s="119">
        <f>SUM(H15:H29)</f>
        <v>0</v>
      </c>
      <c r="I30" s="119">
        <f>SUM(I15:I29)</f>
        <v>0</v>
      </c>
      <c r="J30" s="119">
        <f>SUM(J15:J29)</f>
        <v>0</v>
      </c>
      <c r="K30" s="103">
        <f>SUM(K15:K29)</f>
        <v>0</v>
      </c>
      <c r="L30" s="120"/>
      <c r="M30" s="120"/>
      <c r="O30" s="43" t="s">
        <v>6</v>
      </c>
      <c r="P30" s="105">
        <f t="shared" si="3"/>
        <v>0</v>
      </c>
      <c r="Q30" s="106"/>
      <c r="R30" s="114"/>
    </row>
    <row r="31" spans="1:18" s="44" customFormat="1" ht="12" customHeight="1" thickBot="1">
      <c r="A31" s="116" t="s">
        <v>71</v>
      </c>
      <c r="B31" s="67" t="s">
        <v>72</v>
      </c>
      <c r="C31" s="67"/>
      <c r="D31" s="117"/>
      <c r="E31" s="117"/>
      <c r="F31" s="117"/>
      <c r="G31" s="117"/>
      <c r="H31" s="121"/>
      <c r="I31" s="121"/>
      <c r="J31" s="121"/>
      <c r="K31" s="121"/>
      <c r="L31" s="39"/>
      <c r="M31" s="39"/>
      <c r="O31" s="43" t="s">
        <v>7</v>
      </c>
      <c r="P31" s="105">
        <f t="shared" si="3"/>
        <v>0</v>
      </c>
      <c r="Q31" s="106"/>
      <c r="R31" s="114"/>
    </row>
    <row r="32" spans="1:18" s="44" customFormat="1" ht="12" customHeight="1" thickBot="1">
      <c r="A32" s="116" t="s">
        <v>9</v>
      </c>
      <c r="B32" s="28"/>
      <c r="C32" s="67" t="s">
        <v>155</v>
      </c>
      <c r="D32" s="122"/>
      <c r="E32" s="117"/>
      <c r="F32" s="117"/>
      <c r="G32" s="117"/>
      <c r="H32" s="74"/>
      <c r="I32" s="113"/>
      <c r="J32" s="113"/>
      <c r="K32" s="103"/>
      <c r="L32" s="104"/>
      <c r="M32" s="104"/>
      <c r="O32" s="43" t="s">
        <v>19</v>
      </c>
      <c r="P32" s="105">
        <f t="shared" si="3"/>
        <v>0</v>
      </c>
      <c r="Q32" s="106"/>
      <c r="R32" s="114"/>
    </row>
    <row r="33" spans="1:18" s="44" customFormat="1" ht="12" customHeight="1" thickBot="1">
      <c r="A33" s="116" t="s">
        <v>76</v>
      </c>
      <c r="B33" s="29"/>
      <c r="C33" s="67" t="s">
        <v>77</v>
      </c>
      <c r="D33" s="123"/>
      <c r="E33" s="117"/>
      <c r="F33" s="70"/>
      <c r="G33" s="70"/>
      <c r="H33" s="74"/>
      <c r="I33" s="113"/>
      <c r="J33" s="113"/>
      <c r="K33" s="103">
        <f>(P31*H33)*B33</f>
        <v>0</v>
      </c>
      <c r="L33" s="104"/>
      <c r="M33" s="104"/>
      <c r="O33" s="43"/>
    </row>
    <row r="34" spans="1:18" s="44" customFormat="1" ht="12" customHeight="1" thickBot="1">
      <c r="A34" s="116" t="s">
        <v>78</v>
      </c>
      <c r="B34" s="29"/>
      <c r="C34" s="67" t="s">
        <v>79</v>
      </c>
      <c r="D34" s="117"/>
      <c r="E34" s="117"/>
      <c r="F34" s="124">
        <f>Q29/12</f>
        <v>0</v>
      </c>
      <c r="G34" s="30" t="s">
        <v>13</v>
      </c>
      <c r="H34" s="74"/>
      <c r="I34" s="74"/>
      <c r="J34" s="74"/>
      <c r="K34" s="103">
        <f>B34*F34*H34</f>
        <v>0</v>
      </c>
      <c r="L34" s="104"/>
      <c r="M34" s="104"/>
      <c r="O34" s="43"/>
    </row>
    <row r="35" spans="1:18" s="44" customFormat="1" ht="12" customHeight="1" thickBot="1">
      <c r="A35" s="116" t="s">
        <v>80</v>
      </c>
      <c r="B35" s="28"/>
      <c r="C35" s="67" t="s">
        <v>81</v>
      </c>
      <c r="D35" s="117"/>
      <c r="E35" s="117"/>
      <c r="F35" s="123"/>
      <c r="G35" s="117"/>
      <c r="H35" s="74"/>
      <c r="I35" s="125" t="s">
        <v>41</v>
      </c>
      <c r="J35" s="125">
        <v>0</v>
      </c>
      <c r="K35" s="103">
        <f>B35*(Rates!B22*Rates!B23)*'YR 1'!H35</f>
        <v>0</v>
      </c>
      <c r="L35" s="104"/>
      <c r="M35" s="104"/>
      <c r="O35" s="31"/>
      <c r="P35" s="32" t="s">
        <v>75</v>
      </c>
      <c r="Q35" s="33"/>
    </row>
    <row r="36" spans="1:18" s="44" customFormat="1" ht="12" customHeight="1" thickBot="1">
      <c r="A36" s="116" t="s">
        <v>82</v>
      </c>
      <c r="B36" s="28"/>
      <c r="C36" s="67" t="s">
        <v>83</v>
      </c>
      <c r="D36" s="117"/>
      <c r="E36" s="117"/>
      <c r="F36" s="117"/>
      <c r="G36" s="126"/>
      <c r="H36" s="74"/>
      <c r="I36" s="125" t="s">
        <v>20</v>
      </c>
      <c r="J36" s="125"/>
      <c r="K36" s="103">
        <f>Q32/12*B36*H36</f>
        <v>0</v>
      </c>
      <c r="L36" s="104"/>
      <c r="M36" s="104"/>
      <c r="N36" s="44" t="s">
        <v>21</v>
      </c>
      <c r="O36" s="276">
        <f>D11</f>
        <v>0</v>
      </c>
      <c r="P36" s="103">
        <f>IF(R15&gt;9, (H15*Rates!B13+P15*H15*Rates!B4), ((I15*P15)*Rates!B4)+(I15*Rates!B12)+((J15*P15)*Rates!B4))</f>
        <v>0</v>
      </c>
      <c r="R36" s="127"/>
    </row>
    <row r="37" spans="1:18" s="44" customFormat="1" ht="12" customHeight="1">
      <c r="A37" s="116" t="s">
        <v>67</v>
      </c>
      <c r="B37" s="34"/>
      <c r="C37" s="67" t="s">
        <v>84</v>
      </c>
      <c r="D37" s="73" t="s">
        <v>173</v>
      </c>
      <c r="E37" s="117"/>
      <c r="F37" s="117"/>
      <c r="G37" s="117"/>
      <c r="H37" s="128"/>
      <c r="I37" s="129"/>
      <c r="J37" s="67"/>
      <c r="K37" s="103">
        <f>(P30*H37)*B37</f>
        <v>0</v>
      </c>
      <c r="L37" s="104"/>
      <c r="M37" s="104"/>
      <c r="N37" s="44" t="s">
        <v>22</v>
      </c>
      <c r="O37" s="276">
        <f>D16</f>
        <v>0</v>
      </c>
      <c r="P37" s="103">
        <f>IF(R16&gt;9, (H16*Rates!B13+P16*H16*Rates!B4), ((I16*P16)*Rates!B4)+(I16*Rates!B12)+((J16*P16)*Rates!B4))</f>
        <v>0</v>
      </c>
      <c r="R37" s="127"/>
    </row>
    <row r="38" spans="1:18" s="44" customFormat="1" ht="12" customHeigh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103">
        <f>SUM(K30:K37)</f>
        <v>0</v>
      </c>
      <c r="L38" s="39"/>
      <c r="M38" s="39"/>
      <c r="N38" s="44" t="s">
        <v>22</v>
      </c>
      <c r="O38" s="276">
        <f t="shared" ref="O38:O45" si="4">D17</f>
        <v>0</v>
      </c>
      <c r="P38" s="103">
        <f>IF(R17&gt;9, (H17*Rates!B13+P17*H17*Rates!B4), ((I17*P17)*Rates!B4)+(I17*Rates!B12)+((J17*P17)*Rates!B4))</f>
        <v>0</v>
      </c>
      <c r="R38" s="127"/>
    </row>
    <row r="39" spans="1:18" s="44" customFormat="1" ht="12" customHeigh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103">
        <f>P55</f>
        <v>0</v>
      </c>
      <c r="L39" s="104"/>
      <c r="M39" s="104"/>
      <c r="N39" s="44" t="s">
        <v>22</v>
      </c>
      <c r="O39" s="276">
        <f t="shared" si="4"/>
        <v>0</v>
      </c>
      <c r="P39" s="103">
        <f>IF(R18&gt;9, (H18*Rates!B13+P18*H18*Rates!B4), ((I18*P18)*Rates!B4)+(I18*Rates!B12)+((J18*P18)*Rates!B4))</f>
        <v>0</v>
      </c>
      <c r="R39" s="127"/>
    </row>
    <row r="40" spans="1:18" s="44" customFormat="1" ht="12" customHeigh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103">
        <f>SUM(K38:K39)</f>
        <v>0</v>
      </c>
      <c r="L40" s="39"/>
      <c r="M40" s="39"/>
      <c r="N40" s="44" t="s">
        <v>22</v>
      </c>
      <c r="O40" s="276">
        <f t="shared" si="4"/>
        <v>0</v>
      </c>
      <c r="P40" s="103">
        <f>IF(R19&gt;9, (H19*Rates!B13+P19*H19*Rates!B4), ((I19*P19)*Rates!B4)+(I19*Rates!B12)+((J19*P19)*Rates!B4))</f>
        <v>0</v>
      </c>
      <c r="R40" s="127"/>
    </row>
    <row r="41" spans="1:18" s="44" customFormat="1" ht="12" customHeigh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121"/>
      <c r="L41" s="39"/>
      <c r="M41" s="39"/>
      <c r="N41" s="44" t="s">
        <v>22</v>
      </c>
      <c r="O41" s="276">
        <f t="shared" si="4"/>
        <v>0</v>
      </c>
      <c r="P41" s="103">
        <f>IF(R20&gt;9, (H20*Rates!B13+P20*H20*Rates!B4), ((I20*P20)*Rates!B4)+(I20*Rates!B12)+((J20*P20)*Rates!B4))</f>
        <v>0</v>
      </c>
      <c r="R41" s="127"/>
    </row>
    <row r="42" spans="1:18" s="44" customFormat="1" ht="12" customHeigh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6"/>
      <c r="J42" s="37"/>
      <c r="K42" s="121"/>
      <c r="L42" s="39"/>
      <c r="M42" s="39"/>
      <c r="N42" s="44" t="s">
        <v>22</v>
      </c>
      <c r="O42" s="276">
        <f t="shared" si="4"/>
        <v>0</v>
      </c>
      <c r="P42" s="103">
        <f>IF(R21&gt;9, (H21*Rates!B13+P21*H21*Rates!B4), ((I21*P21)*Rates!B4)+(I21*Rates!B12)+((J21*P21)*Rates!B4))</f>
        <v>0</v>
      </c>
      <c r="R42" s="127"/>
    </row>
    <row r="43" spans="1:18" s="44" customFormat="1" ht="12" customHeight="1">
      <c r="A43" s="36"/>
      <c r="B43" s="37"/>
      <c r="C43" s="37"/>
      <c r="D43" s="107"/>
      <c r="E43" s="38"/>
      <c r="G43" s="106"/>
      <c r="H43" s="137" t="s">
        <v>3</v>
      </c>
      <c r="I43" s="136"/>
      <c r="J43" s="37"/>
      <c r="K43" s="121"/>
      <c r="L43" s="39"/>
      <c r="M43" s="39"/>
      <c r="N43" s="44" t="s">
        <v>22</v>
      </c>
      <c r="O43" s="276">
        <f t="shared" si="4"/>
        <v>0</v>
      </c>
      <c r="P43" s="103">
        <f>IF(R22&gt;9, (H22*Rates!B13+P22*H22*Rates!B4), ((I22*P22)*Rates!B4)+(I22*Rates!B12)+((J22*P22)*Rates!B4))</f>
        <v>0</v>
      </c>
      <c r="R43" s="127"/>
    </row>
    <row r="44" spans="1:18" s="44" customFormat="1" ht="12" customHeight="1">
      <c r="A44" s="36"/>
      <c r="B44" s="37"/>
      <c r="C44" s="37"/>
      <c r="D44" s="107"/>
      <c r="E44" s="138"/>
      <c r="F44" s="138"/>
      <c r="G44" s="106"/>
      <c r="H44" s="38"/>
      <c r="I44" s="38"/>
      <c r="J44" s="38"/>
      <c r="K44" s="121"/>
      <c r="L44" s="39"/>
      <c r="M44" s="39"/>
      <c r="N44" s="44" t="s">
        <v>22</v>
      </c>
      <c r="O44" s="276">
        <f t="shared" si="4"/>
        <v>0</v>
      </c>
      <c r="P44" s="103">
        <f>IF(R23&gt;9, (H23*Rates!B13+P23*H23*Rates!B4), ((I23*P23)*Rates!B4)+(I23*Rates!B12)+((J23*P23)*Rates!B4))</f>
        <v>0</v>
      </c>
      <c r="R44" s="127"/>
    </row>
    <row r="45" spans="1:18" s="44" customFormat="1" ht="12" customHeight="1">
      <c r="A45" s="36"/>
      <c r="B45" s="37"/>
      <c r="C45" s="37"/>
      <c r="D45" s="107"/>
      <c r="E45" s="138"/>
      <c r="F45" s="138"/>
      <c r="G45" s="106"/>
      <c r="H45" s="38"/>
      <c r="I45" s="38"/>
      <c r="J45" s="38"/>
      <c r="K45" s="121"/>
      <c r="L45" s="39"/>
      <c r="M45" s="39"/>
      <c r="N45" s="44" t="s">
        <v>22</v>
      </c>
      <c r="O45" s="276">
        <f t="shared" si="4"/>
        <v>0</v>
      </c>
      <c r="P45" s="103">
        <f>IF(R24&gt;9, (H24*Rates!B13+P24*H24*Rates!B4), ((I24*P24)*Rates!B4)+(I24*Rates!B12)+((J24*P24)*Rates!B4))</f>
        <v>0</v>
      </c>
    </row>
    <row r="46" spans="1:18" s="44" customFormat="1" ht="12" customHeight="1">
      <c r="A46" s="36"/>
      <c r="B46" s="37"/>
      <c r="C46" s="37"/>
      <c r="D46" s="107"/>
      <c r="E46" s="38"/>
      <c r="F46" s="38"/>
      <c r="G46" s="106"/>
      <c r="H46" s="38"/>
      <c r="I46" s="38"/>
      <c r="J46" s="38"/>
      <c r="K46" s="121"/>
      <c r="L46" s="39"/>
      <c r="M46" s="39"/>
      <c r="O46" s="43" t="str">
        <f>O25</f>
        <v>PostDocs W/Benefit</v>
      </c>
      <c r="P46" s="103">
        <f>(P25*H25)*Rates!B4+(H25*Rates!B13)</f>
        <v>0</v>
      </c>
      <c r="Q46" s="39">
        <f>SUM(Q36:Q45)</f>
        <v>0</v>
      </c>
    </row>
    <row r="47" spans="1:18" s="44" customFormat="1" ht="12" customHeight="1">
      <c r="A47" s="139"/>
      <c r="B47" s="140" t="s">
        <v>91</v>
      </c>
      <c r="C47" s="94"/>
      <c r="D47" s="141"/>
      <c r="E47" s="141"/>
      <c r="F47" s="141"/>
      <c r="G47" s="40"/>
      <c r="H47" s="141"/>
      <c r="I47" s="141"/>
      <c r="J47" s="141"/>
      <c r="K47" s="124">
        <f>G43+G44+G45+G46</f>
        <v>0</v>
      </c>
      <c r="L47" s="104"/>
      <c r="M47" s="104"/>
      <c r="O47" s="43" t="str">
        <f>O26</f>
        <v>PostDocs W/Benefit</v>
      </c>
      <c r="P47" s="103">
        <f>(P26*H26)*Rates!B4+(H26*Rates!B13)</f>
        <v>0</v>
      </c>
    </row>
    <row r="48" spans="1:18" s="44" customFormat="1" ht="12" customHeight="1">
      <c r="A48" s="131" t="s">
        <v>92</v>
      </c>
      <c r="B48" s="133" t="s">
        <v>93</v>
      </c>
      <c r="C48" s="133"/>
      <c r="D48" s="142"/>
      <c r="E48" s="142"/>
      <c r="F48" s="142" t="s">
        <v>94</v>
      </c>
      <c r="G48" s="134"/>
      <c r="H48" s="134"/>
      <c r="I48" s="94"/>
      <c r="J48" s="143"/>
      <c r="K48" s="144"/>
      <c r="L48" s="104"/>
      <c r="M48" s="104"/>
      <c r="O48" s="43" t="str">
        <f>O27</f>
        <v>PostDocs W/Benefit</v>
      </c>
      <c r="P48" s="103">
        <f>(P27*H27)*Rates!B4+(H27*Rates!B13)</f>
        <v>0</v>
      </c>
    </row>
    <row r="49" spans="1:16" s="44" customFormat="1" ht="12" customHeight="1">
      <c r="A49" s="65"/>
      <c r="B49" s="60"/>
      <c r="C49" s="60"/>
      <c r="D49" s="123"/>
      <c r="E49" s="123"/>
      <c r="F49" s="95" t="s">
        <v>95</v>
      </c>
      <c r="G49" s="95"/>
      <c r="H49" s="141"/>
      <c r="I49" s="141"/>
      <c r="J49" s="141"/>
      <c r="K49" s="144"/>
      <c r="L49" s="104"/>
      <c r="M49" s="104"/>
      <c r="O49" s="43" t="str">
        <f>O28</f>
        <v>PostDocs W/Benefit</v>
      </c>
      <c r="P49" s="103">
        <f>(P28*H28)*Rates!B4+(H28*Rates!B13)</f>
        <v>0</v>
      </c>
    </row>
    <row r="50" spans="1:16" s="44" customFormat="1" ht="12" customHeigh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145"/>
      <c r="L50" s="39"/>
      <c r="M50" s="39"/>
      <c r="O50" s="43" t="s">
        <v>8</v>
      </c>
      <c r="P50" s="103">
        <f>(K34*Rates!B5)</f>
        <v>0</v>
      </c>
    </row>
    <row r="51" spans="1:16" s="44" customFormat="1" ht="12" customHeight="1">
      <c r="A51" s="139"/>
      <c r="B51" s="140" t="s">
        <v>96</v>
      </c>
      <c r="C51" s="94"/>
      <c r="D51" s="95"/>
      <c r="E51" s="95"/>
      <c r="F51" s="146"/>
      <c r="G51" s="95"/>
      <c r="H51" s="94"/>
      <c r="I51" s="141"/>
      <c r="J51" s="141"/>
      <c r="K51" s="124">
        <f>SUM(K48:K49)</f>
        <v>0</v>
      </c>
      <c r="L51" s="39"/>
      <c r="M51" s="39"/>
      <c r="O51" s="43" t="s">
        <v>154</v>
      </c>
      <c r="P51" s="103">
        <f>(K35*Rates!B7)</f>
        <v>0</v>
      </c>
    </row>
    <row r="52" spans="1:16" s="44" customFormat="1" ht="12" customHeight="1">
      <c r="A52" s="65" t="s">
        <v>97</v>
      </c>
      <c r="B52" s="58" t="s">
        <v>98</v>
      </c>
      <c r="C52" s="58"/>
      <c r="D52" s="76"/>
      <c r="E52" s="76"/>
      <c r="F52" s="76"/>
      <c r="G52" s="76"/>
      <c r="H52" s="76"/>
      <c r="I52" s="76"/>
      <c r="J52" s="76"/>
      <c r="K52" s="121"/>
      <c r="L52" s="39"/>
      <c r="M52" s="39"/>
      <c r="O52" s="43" t="s">
        <v>6</v>
      </c>
      <c r="P52" s="103">
        <f>K37*Rates!B4</f>
        <v>0</v>
      </c>
    </row>
    <row r="53" spans="1:16" s="44" customFormat="1" ht="12" customHeight="1">
      <c r="A53" s="65"/>
      <c r="B53" s="147">
        <v>1</v>
      </c>
      <c r="C53" s="58" t="s">
        <v>99</v>
      </c>
      <c r="D53" s="76"/>
      <c r="E53" s="76"/>
      <c r="F53" s="148"/>
      <c r="G53" s="76"/>
      <c r="H53" s="58"/>
      <c r="I53" s="135"/>
      <c r="J53" s="58"/>
      <c r="K53" s="144"/>
      <c r="L53" s="104"/>
      <c r="M53" s="104"/>
      <c r="O53" s="44" t="s">
        <v>7</v>
      </c>
      <c r="P53" s="103">
        <f>(K33*Rates!B4)+(H33*Rates!B13)*B33</f>
        <v>0</v>
      </c>
    </row>
    <row r="54" spans="1:16" s="44" customFormat="1" ht="12" customHeight="1">
      <c r="A54" s="65"/>
      <c r="B54" s="147">
        <v>2</v>
      </c>
      <c r="C54" s="58" t="s">
        <v>100</v>
      </c>
      <c r="D54" s="76"/>
      <c r="E54" s="76"/>
      <c r="F54" s="148"/>
      <c r="G54" s="76"/>
      <c r="H54" s="58"/>
      <c r="I54" s="135"/>
      <c r="J54" s="58"/>
      <c r="K54" s="144"/>
      <c r="L54" s="104"/>
      <c r="M54" s="104"/>
      <c r="O54" s="43" t="s">
        <v>19</v>
      </c>
      <c r="P54" s="103">
        <f>(K36*Rates!B4)+(H36*Rates!B13)</f>
        <v>0</v>
      </c>
    </row>
    <row r="55" spans="1:16" s="44" customFormat="1" ht="12" customHeight="1">
      <c r="A55" s="65"/>
      <c r="B55" s="147">
        <v>3</v>
      </c>
      <c r="C55" s="58" t="s">
        <v>101</v>
      </c>
      <c r="D55" s="85"/>
      <c r="E55" s="85"/>
      <c r="F55" s="148"/>
      <c r="G55" s="85"/>
      <c r="H55" s="58"/>
      <c r="I55" s="135"/>
      <c r="J55" s="58"/>
      <c r="K55" s="144"/>
      <c r="L55" s="104"/>
      <c r="M55" s="104"/>
      <c r="O55" s="41" t="s">
        <v>14</v>
      </c>
      <c r="P55" s="39">
        <f>SUM(P36:P54)</f>
        <v>0</v>
      </c>
    </row>
    <row r="56" spans="1:16" s="44" customFormat="1" ht="12" customHeight="1" thickBot="1">
      <c r="A56" s="65"/>
      <c r="B56" s="147">
        <v>4</v>
      </c>
      <c r="C56" s="58" t="s">
        <v>102</v>
      </c>
      <c r="D56" s="85"/>
      <c r="E56" s="85"/>
      <c r="F56" s="148"/>
      <c r="G56" s="85"/>
      <c r="H56" s="58"/>
      <c r="I56" s="135"/>
      <c r="J56" s="58"/>
      <c r="K56" s="144"/>
      <c r="L56" s="104"/>
      <c r="M56" s="104"/>
      <c r="O56" s="43"/>
    </row>
    <row r="57" spans="1:16" s="44" customFormat="1" ht="12" customHeight="1" thickBot="1">
      <c r="A57" s="131"/>
      <c r="B57" s="132" t="s">
        <v>103</v>
      </c>
      <c r="C57" s="133"/>
      <c r="D57" s="142"/>
      <c r="E57" s="282">
        <v>0</v>
      </c>
      <c r="F57" s="142"/>
      <c r="G57" s="142" t="s">
        <v>105</v>
      </c>
      <c r="H57" s="133"/>
      <c r="I57" s="149"/>
      <c r="J57" s="133"/>
      <c r="K57" s="124">
        <f>SUM(K53:K56)</f>
        <v>0</v>
      </c>
      <c r="L57" s="39"/>
      <c r="M57" s="39"/>
      <c r="O57" s="43"/>
    </row>
    <row r="58" spans="1:16" s="44" customFormat="1" ht="12" customHeight="1">
      <c r="A58" s="131" t="s">
        <v>106</v>
      </c>
      <c r="B58" s="133" t="s">
        <v>107</v>
      </c>
      <c r="C58" s="133"/>
      <c r="D58" s="142"/>
      <c r="E58" s="95"/>
      <c r="F58" s="142"/>
      <c r="G58" s="142"/>
      <c r="H58" s="133"/>
      <c r="I58" s="149"/>
      <c r="J58" s="133"/>
      <c r="K58" s="121"/>
      <c r="L58" s="39"/>
      <c r="M58" s="39"/>
      <c r="O58" s="43"/>
    </row>
    <row r="59" spans="1:16" s="44" customFormat="1" ht="12" customHeight="1">
      <c r="A59" s="131"/>
      <c r="B59" s="150">
        <v>1</v>
      </c>
      <c r="C59" s="133" t="s">
        <v>18</v>
      </c>
      <c r="D59" s="142"/>
      <c r="E59" s="142"/>
      <c r="F59" s="142"/>
      <c r="G59" s="142"/>
      <c r="H59" s="133"/>
      <c r="I59" s="149"/>
      <c r="J59" s="133"/>
      <c r="K59" s="144"/>
      <c r="L59" s="104"/>
      <c r="M59" s="104"/>
      <c r="O59" s="43"/>
    </row>
    <row r="60" spans="1:16" s="44" customFormat="1" ht="12" customHeight="1">
      <c r="A60" s="131"/>
      <c r="B60" s="150">
        <v>2</v>
      </c>
      <c r="C60" s="133" t="s">
        <v>108</v>
      </c>
      <c r="D60" s="142"/>
      <c r="E60" s="142"/>
      <c r="F60" s="142"/>
      <c r="G60" s="142"/>
      <c r="H60" s="133"/>
      <c r="I60" s="149"/>
      <c r="J60" s="133"/>
      <c r="K60" s="144"/>
      <c r="L60" s="104"/>
      <c r="M60" s="104"/>
      <c r="O60" s="43"/>
    </row>
    <row r="61" spans="1:16" s="44" customFormat="1" ht="12" customHeight="1">
      <c r="A61" s="131"/>
      <c r="B61" s="150">
        <v>3</v>
      </c>
      <c r="C61" s="133" t="s">
        <v>109</v>
      </c>
      <c r="D61" s="142"/>
      <c r="E61" s="142"/>
      <c r="F61" s="142"/>
      <c r="G61" s="142"/>
      <c r="H61" s="133"/>
      <c r="I61" s="149"/>
      <c r="J61" s="133"/>
      <c r="K61" s="144"/>
      <c r="L61" s="104"/>
      <c r="M61" s="104"/>
      <c r="O61" s="43"/>
    </row>
    <row r="62" spans="1:16" s="44" customFormat="1" ht="12" customHeight="1">
      <c r="A62" s="131"/>
      <c r="B62" s="150">
        <v>4</v>
      </c>
      <c r="C62" s="133" t="s">
        <v>174</v>
      </c>
      <c r="D62" s="142"/>
      <c r="E62" s="142"/>
      <c r="F62" s="142"/>
      <c r="G62" s="142"/>
      <c r="H62" s="133"/>
      <c r="I62" s="149"/>
      <c r="J62" s="133"/>
      <c r="K62" s="144"/>
      <c r="L62" s="104"/>
      <c r="M62" s="104"/>
      <c r="O62" s="151" t="s">
        <v>162</v>
      </c>
      <c r="P62" s="152"/>
    </row>
    <row r="63" spans="1:16" s="44" customFormat="1" ht="12" customHeight="1">
      <c r="A63" s="131"/>
      <c r="B63" s="150">
        <v>5</v>
      </c>
      <c r="C63" s="133" t="s">
        <v>136</v>
      </c>
      <c r="D63" s="142"/>
      <c r="E63" s="142"/>
      <c r="F63" s="142"/>
      <c r="G63" s="142"/>
      <c r="H63" s="133"/>
      <c r="I63" s="149"/>
      <c r="J63" s="133"/>
      <c r="K63" s="144"/>
      <c r="L63" s="104"/>
      <c r="M63" s="104"/>
      <c r="O63" s="153" t="s">
        <v>167</v>
      </c>
      <c r="P63" s="154"/>
    </row>
    <row r="64" spans="1:16" s="44" customFormat="1" ht="12" customHeight="1">
      <c r="A64" s="131"/>
      <c r="B64" s="150"/>
      <c r="C64" s="133" t="s">
        <v>137</v>
      </c>
      <c r="D64" s="142"/>
      <c r="E64" s="142"/>
      <c r="F64" s="142"/>
      <c r="G64" s="142"/>
      <c r="H64" s="133"/>
      <c r="I64" s="149"/>
      <c r="J64" s="133"/>
      <c r="K64" s="144"/>
      <c r="L64" s="104"/>
      <c r="M64" s="104"/>
      <c r="O64" s="153" t="s">
        <v>160</v>
      </c>
      <c r="P64" s="154"/>
    </row>
    <row r="65" spans="1:16" s="44" customFormat="1" ht="12" customHeight="1">
      <c r="A65" s="131"/>
      <c r="B65" s="150"/>
      <c r="C65" s="133" t="s">
        <v>139</v>
      </c>
      <c r="D65" s="142"/>
      <c r="E65" s="142"/>
      <c r="F65" s="142"/>
      <c r="G65" s="142"/>
      <c r="H65" s="133"/>
      <c r="I65" s="149"/>
      <c r="J65" s="133"/>
      <c r="K65" s="124">
        <f>K63+K64</f>
        <v>0</v>
      </c>
      <c r="L65" s="104"/>
      <c r="M65" s="104"/>
      <c r="O65" s="153" t="s">
        <v>163</v>
      </c>
      <c r="P65" s="154">
        <f>SUM(P63:P64)</f>
        <v>0</v>
      </c>
    </row>
    <row r="66" spans="1:16" s="44" customFormat="1" ht="12" customHeight="1">
      <c r="A66" s="131"/>
      <c r="B66" s="150">
        <v>6</v>
      </c>
      <c r="C66" s="133" t="s">
        <v>1</v>
      </c>
      <c r="D66" s="142"/>
      <c r="E66" s="142"/>
      <c r="F66" s="142"/>
      <c r="G66" s="142"/>
      <c r="H66" s="133"/>
      <c r="I66" s="149"/>
      <c r="J66" s="133"/>
      <c r="K66" s="144"/>
      <c r="L66" s="104"/>
      <c r="M66" s="104"/>
      <c r="O66" s="43"/>
    </row>
    <row r="67" spans="1:16" s="44" customFormat="1" ht="12" customHeight="1">
      <c r="A67" s="131"/>
      <c r="B67" s="150">
        <v>7</v>
      </c>
      <c r="C67" s="133" t="s">
        <v>127</v>
      </c>
      <c r="D67" s="155"/>
      <c r="E67" s="156"/>
      <c r="F67" s="42" t="s">
        <v>43</v>
      </c>
      <c r="G67" s="156"/>
      <c r="H67" s="157"/>
      <c r="I67" s="158"/>
      <c r="J67" s="157"/>
      <c r="K67" s="103">
        <f>IF(H34&gt;0,Rates!C15*B34,0)+IF(I34&gt;0,Rates!B15*'YR 1'!B34,0)+IF('YR 1'!J34&gt;0,Rates!D15*'YR 1'!B34,0)</f>
        <v>0</v>
      </c>
      <c r="L67" s="104"/>
      <c r="M67" s="104"/>
      <c r="N67" s="159"/>
      <c r="O67" s="43"/>
    </row>
    <row r="68" spans="1:16" s="44" customFormat="1" ht="12" customHeight="1">
      <c r="A68" s="131"/>
      <c r="B68" s="133"/>
      <c r="C68" s="133" t="s">
        <v>110</v>
      </c>
      <c r="D68" s="142"/>
      <c r="E68" s="142"/>
      <c r="F68" s="142"/>
      <c r="G68" s="142"/>
      <c r="H68" s="133"/>
      <c r="I68" s="149"/>
      <c r="J68" s="133"/>
      <c r="K68" s="124">
        <f>SUM(K59+K60+K61+K62+K63+K64+K66+K67)</f>
        <v>0</v>
      </c>
      <c r="L68" s="39"/>
      <c r="M68" s="39"/>
      <c r="O68" s="43"/>
    </row>
    <row r="69" spans="1:16" s="44" customFormat="1" ht="12" customHeight="1">
      <c r="A69" s="131" t="s">
        <v>111</v>
      </c>
      <c r="B69" s="132" t="s">
        <v>112</v>
      </c>
      <c r="C69" s="133"/>
      <c r="D69" s="134"/>
      <c r="E69" s="134"/>
      <c r="F69" s="134"/>
      <c r="G69" s="134"/>
      <c r="H69" s="133"/>
      <c r="I69" s="149"/>
      <c r="J69" s="133"/>
      <c r="K69" s="124">
        <f>SUM(K68+K57+K51+K47+K40)</f>
        <v>0</v>
      </c>
      <c r="L69" s="39"/>
      <c r="M69" s="39"/>
      <c r="O69" s="43"/>
    </row>
    <row r="70" spans="1:16" s="44" customFormat="1" ht="12" customHeight="1">
      <c r="A70" s="65" t="s">
        <v>113</v>
      </c>
      <c r="B70" s="58" t="s">
        <v>114</v>
      </c>
      <c r="C70" s="58"/>
      <c r="D70" s="76"/>
      <c r="E70" s="76"/>
      <c r="F70" s="20"/>
      <c r="G70" s="160"/>
      <c r="H70" s="161"/>
      <c r="I70" s="37"/>
      <c r="J70" s="37"/>
      <c r="K70" s="145"/>
      <c r="L70" s="39"/>
      <c r="M70" s="39" t="s">
        <v>135</v>
      </c>
      <c r="O70" s="43"/>
    </row>
    <row r="71" spans="1:16" s="44" customFormat="1" ht="12" customHeight="1">
      <c r="A71" s="36"/>
      <c r="B71" s="37"/>
      <c r="C71" s="37"/>
      <c r="D71" s="162">
        <f>Rates!B25</f>
        <v>0.49</v>
      </c>
      <c r="E71" s="38"/>
      <c r="F71" s="163">
        <f>IF(M71=1,K69-K47-K67-K64, K69-K47-K57-K67-K64)</f>
        <v>0</v>
      </c>
      <c r="G71" s="32"/>
      <c r="H71" s="164"/>
      <c r="I71" s="37"/>
      <c r="J71" s="37"/>
      <c r="K71" s="103">
        <f>F71*Rates!B25</f>
        <v>0</v>
      </c>
      <c r="L71" s="104"/>
      <c r="M71" s="107"/>
      <c r="O71" s="43"/>
    </row>
    <row r="72" spans="1:16" s="44" customFormat="1" ht="12" customHeight="1">
      <c r="A72" s="65"/>
      <c r="B72" s="165" t="s">
        <v>115</v>
      </c>
      <c r="C72" s="58"/>
      <c r="D72" s="76"/>
      <c r="E72" s="76"/>
      <c r="F72" s="123"/>
      <c r="G72" s="166"/>
      <c r="H72" s="39"/>
      <c r="I72" s="58"/>
      <c r="J72" s="58"/>
      <c r="K72" s="103">
        <f>K71</f>
        <v>0</v>
      </c>
      <c r="L72" s="39"/>
      <c r="M72" s="39"/>
      <c r="O72" s="43"/>
    </row>
    <row r="73" spans="1:16" s="44" customFormat="1" ht="12" customHeight="1">
      <c r="A73" s="131" t="s">
        <v>116</v>
      </c>
      <c r="B73" s="132" t="s">
        <v>117</v>
      </c>
      <c r="C73" s="133"/>
      <c r="D73" s="134"/>
      <c r="E73" s="134"/>
      <c r="F73" s="134"/>
      <c r="G73" s="134"/>
      <c r="H73" s="133"/>
      <c r="I73" s="149"/>
      <c r="J73" s="133"/>
      <c r="K73" s="124">
        <f>K72+K69</f>
        <v>0</v>
      </c>
      <c r="L73" s="104"/>
      <c r="M73" s="104"/>
      <c r="O73" s="43"/>
    </row>
    <row r="74" spans="1:16" s="44" customFormat="1" ht="12" customHeight="1">
      <c r="A74" s="131" t="s">
        <v>118</v>
      </c>
      <c r="B74" s="133" t="s">
        <v>119</v>
      </c>
      <c r="C74" s="133"/>
      <c r="D74" s="134"/>
      <c r="E74" s="134"/>
      <c r="F74" s="134"/>
      <c r="G74" s="134"/>
      <c r="H74" s="133"/>
      <c r="I74" s="149"/>
      <c r="J74" s="133"/>
      <c r="K74" s="167"/>
      <c r="L74" s="39"/>
      <c r="M74" s="39"/>
      <c r="O74" s="43"/>
    </row>
    <row r="75" spans="1:16" s="44" customFormat="1" ht="12" customHeight="1">
      <c r="A75" s="131" t="s">
        <v>120</v>
      </c>
      <c r="B75" s="132" t="s">
        <v>121</v>
      </c>
      <c r="C75" s="133"/>
      <c r="D75" s="134"/>
      <c r="E75" s="134"/>
      <c r="F75" s="134"/>
      <c r="G75" s="134"/>
      <c r="H75" s="133"/>
      <c r="I75" s="149"/>
      <c r="J75" s="133"/>
      <c r="K75" s="124">
        <f>K73-K74</f>
        <v>0</v>
      </c>
      <c r="L75" s="39"/>
      <c r="M75" s="39"/>
      <c r="O75" s="43"/>
    </row>
    <row r="76" spans="1:16" s="44" customFormat="1" ht="12" customHeight="1">
      <c r="D76" s="168"/>
      <c r="E76" s="168"/>
      <c r="F76" s="168"/>
      <c r="J76" s="39"/>
      <c r="O76" s="43"/>
      <c r="P76" s="45"/>
    </row>
    <row r="77" spans="1:16" s="44" customFormat="1" ht="12" customHeight="1">
      <c r="D77" s="168"/>
      <c r="E77" s="168"/>
      <c r="F77" s="168"/>
      <c r="J77" s="39"/>
      <c r="O77" s="43"/>
      <c r="P77" s="46"/>
    </row>
    <row r="78" spans="1:16" ht="12" customHeight="1">
      <c r="A78" s="44"/>
      <c r="B78" s="44"/>
      <c r="C78" s="44"/>
      <c r="D78" s="168"/>
      <c r="E78" s="168"/>
      <c r="F78" s="168"/>
      <c r="G78" s="169"/>
      <c r="H78" s="169"/>
      <c r="I78" s="169"/>
      <c r="J78" s="170" t="s">
        <v>171</v>
      </c>
      <c r="K78" s="171">
        <f>SUM(K69-P64)</f>
        <v>0</v>
      </c>
    </row>
    <row r="79" spans="1:16" ht="12" customHeight="1">
      <c r="A79" s="44"/>
      <c r="B79" s="44"/>
      <c r="C79" s="44"/>
      <c r="D79" s="168"/>
      <c r="E79" s="168"/>
      <c r="F79" s="168"/>
      <c r="G79" s="44"/>
      <c r="H79" s="44"/>
      <c r="I79" s="44"/>
      <c r="J79" s="173" t="s">
        <v>161</v>
      </c>
      <c r="K79" s="44"/>
    </row>
    <row r="80" spans="1:16" ht="12" customHeight="1">
      <c r="A80" s="44"/>
      <c r="B80" s="44"/>
      <c r="C80" s="44"/>
      <c r="D80" s="168"/>
      <c r="E80" s="168"/>
      <c r="F80" s="168"/>
      <c r="G80" s="44"/>
      <c r="H80" s="44"/>
      <c r="I80" s="44"/>
      <c r="J80" s="39"/>
      <c r="K80" s="44"/>
      <c r="P80" s="45"/>
    </row>
    <row r="81" spans="1:15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</row>
    <row r="82" spans="1:15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</row>
    <row r="83" spans="1:15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</row>
    <row r="84" spans="1:15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</row>
    <row r="85" spans="1:15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</row>
    <row r="86" spans="1:15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</row>
    <row r="87" spans="1:15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</row>
    <row r="88" spans="1:15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</row>
    <row r="89" spans="1:15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</row>
    <row r="90" spans="1:15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</row>
    <row r="91" spans="1:15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</row>
    <row r="92" spans="1:15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</row>
    <row r="93" spans="1:15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  <c r="O93" s="44"/>
    </row>
    <row r="94" spans="1:15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</row>
    <row r="95" spans="1:15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</row>
    <row r="96" spans="1:15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</row>
    <row r="97" spans="1:1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</row>
    <row r="98" spans="1:1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</row>
    <row r="99" spans="1:1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</row>
    <row r="100" spans="1:1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</row>
    <row r="101" spans="1:1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</row>
    <row r="102" spans="1:1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</row>
    <row r="103" spans="1:1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</row>
    <row r="104" spans="1:1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</row>
    <row r="105" spans="1:1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</row>
    <row r="106" spans="1:1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</row>
    <row r="107" spans="1:1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</row>
    <row r="108" spans="1:1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</row>
    <row r="109" spans="1:1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</row>
    <row r="110" spans="1:1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</row>
    <row r="111" spans="1:1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</row>
    <row r="112" spans="1:1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</row>
    <row r="113" spans="1:15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</row>
    <row r="114" spans="1:15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</row>
    <row r="115" spans="1:15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</row>
    <row r="116" spans="1:15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</row>
    <row r="117" spans="1:15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</row>
    <row r="118" spans="1:15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</row>
    <row r="119" spans="1:15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</row>
    <row r="120" spans="1:15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</row>
    <row r="121" spans="1:15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</row>
    <row r="122" spans="1:15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</row>
    <row r="123" spans="1:15" s="44" customFormat="1" ht="12" customHeight="1">
      <c r="D123" s="168"/>
      <c r="E123" s="168"/>
      <c r="F123" s="168"/>
      <c r="J123" s="39"/>
      <c r="O123" s="43"/>
    </row>
    <row r="124" spans="1:15" s="44" customFormat="1" ht="12" customHeight="1">
      <c r="D124" s="168"/>
      <c r="E124" s="168"/>
      <c r="F124" s="168"/>
      <c r="J124" s="39"/>
      <c r="O124" s="43"/>
    </row>
    <row r="125" spans="1:15" s="44" customFormat="1" ht="12" customHeight="1">
      <c r="D125" s="168"/>
      <c r="E125" s="168"/>
      <c r="F125" s="168"/>
      <c r="J125" s="39"/>
      <c r="O125" s="43"/>
    </row>
    <row r="126" spans="1:15" s="44" customFormat="1" ht="12" customHeight="1">
      <c r="D126" s="168"/>
      <c r="E126" s="168"/>
      <c r="F126" s="168"/>
      <c r="J126" s="39"/>
      <c r="O126" s="43"/>
    </row>
    <row r="127" spans="1:15" s="44" customFormat="1" ht="12" customHeight="1">
      <c r="D127" s="168"/>
      <c r="E127" s="168"/>
      <c r="F127" s="168"/>
      <c r="J127" s="39"/>
      <c r="O127" s="43"/>
    </row>
    <row r="128" spans="1:15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1:15" s="44" customFormat="1" ht="12" customHeight="1">
      <c r="D1185" s="168"/>
      <c r="E1185" s="168"/>
      <c r="F1185" s="168"/>
      <c r="J1185" s="39"/>
      <c r="O1185" s="43"/>
    </row>
    <row r="1186" spans="1:15" s="44" customFormat="1" ht="12" customHeight="1">
      <c r="D1186" s="168"/>
      <c r="E1186" s="168"/>
      <c r="F1186" s="168"/>
      <c r="J1186" s="39"/>
      <c r="O1186" s="43"/>
    </row>
    <row r="1187" spans="1:15" s="44" customFormat="1" ht="12" customHeight="1">
      <c r="D1187" s="168"/>
      <c r="E1187" s="168"/>
      <c r="F1187" s="168"/>
      <c r="J1187" s="39"/>
      <c r="O1187" s="43"/>
    </row>
    <row r="1188" spans="1:15" s="44" customFormat="1" ht="12" customHeight="1">
      <c r="D1188" s="168"/>
      <c r="E1188" s="168"/>
      <c r="F1188" s="168"/>
      <c r="J1188" s="39"/>
      <c r="O1188" s="43"/>
    </row>
    <row r="1189" spans="1:15" s="44" customFormat="1" ht="12" customHeight="1">
      <c r="D1189" s="168"/>
      <c r="E1189" s="168"/>
      <c r="F1189" s="168"/>
      <c r="J1189" s="39"/>
      <c r="O1189" s="43"/>
    </row>
    <row r="1190" spans="1:15" s="44" customFormat="1" ht="12" customHeight="1">
      <c r="D1190" s="168"/>
      <c r="E1190" s="168"/>
      <c r="F1190" s="168"/>
      <c r="J1190" s="39"/>
      <c r="O1190" s="43"/>
    </row>
    <row r="1191" spans="1:15" s="44" customFormat="1" ht="12" customHeight="1">
      <c r="D1191" s="168"/>
      <c r="E1191" s="168"/>
      <c r="F1191" s="168"/>
      <c r="J1191" s="39"/>
      <c r="O1191" s="43"/>
    </row>
    <row r="1192" spans="1:15" s="44" customFormat="1" ht="12" customHeight="1">
      <c r="D1192" s="168"/>
      <c r="E1192" s="168"/>
      <c r="F1192" s="168"/>
      <c r="J1192" s="39"/>
      <c r="O1192" s="43"/>
    </row>
    <row r="1193" spans="1:15" s="44" customFormat="1" ht="12" customHeight="1">
      <c r="D1193" s="168"/>
      <c r="E1193" s="168"/>
      <c r="F1193" s="168"/>
      <c r="J1193" s="39"/>
      <c r="O1193" s="43"/>
    </row>
    <row r="1194" spans="1:15" s="44" customFormat="1" ht="12" customHeight="1">
      <c r="D1194" s="168"/>
      <c r="E1194" s="168"/>
      <c r="F1194" s="168"/>
      <c r="J1194" s="39"/>
      <c r="O1194" s="43"/>
    </row>
    <row r="1195" spans="1:15" ht="12" customHeight="1">
      <c r="A1195" s="44"/>
      <c r="B1195" s="44"/>
      <c r="C1195" s="44"/>
      <c r="D1195" s="168"/>
      <c r="E1195" s="168"/>
      <c r="F1195" s="168"/>
      <c r="G1195" s="44"/>
      <c r="H1195" s="44"/>
      <c r="I1195" s="44"/>
      <c r="J1195" s="39"/>
      <c r="K1195" s="44"/>
    </row>
    <row r="1196" spans="1:15" ht="12" customHeight="1">
      <c r="A1196" s="44"/>
      <c r="B1196" s="44"/>
      <c r="C1196" s="44"/>
      <c r="D1196" s="168"/>
      <c r="E1196" s="168"/>
      <c r="F1196" s="168"/>
      <c r="G1196" s="44"/>
      <c r="H1196" s="44"/>
      <c r="I1196" s="44"/>
      <c r="J1196" s="39"/>
      <c r="K1196" s="44"/>
    </row>
    <row r="1197" spans="1:15" ht="12" customHeight="1">
      <c r="A1197" s="44"/>
      <c r="B1197" s="44"/>
      <c r="C1197" s="44"/>
      <c r="D1197" s="168"/>
      <c r="E1197" s="168"/>
      <c r="F1197" s="168"/>
      <c r="G1197" s="44"/>
      <c r="H1197" s="44"/>
      <c r="I1197" s="44"/>
      <c r="J1197" s="39"/>
      <c r="K1197" s="44"/>
    </row>
    <row r="1198" spans="1:15" ht="12" customHeight="1">
      <c r="A1198" s="44"/>
      <c r="B1198" s="44"/>
      <c r="C1198" s="44"/>
      <c r="D1198" s="168"/>
      <c r="E1198" s="168"/>
      <c r="F1198" s="168"/>
      <c r="G1198" s="44"/>
      <c r="H1198" s="44"/>
      <c r="I1198" s="44"/>
      <c r="J1198" s="39"/>
      <c r="K1198" s="44"/>
    </row>
    <row r="1199" spans="1:15" ht="12" customHeight="1">
      <c r="A1199" s="44"/>
      <c r="B1199" s="44"/>
      <c r="C1199" s="44"/>
      <c r="D1199" s="168"/>
      <c r="E1199" s="168"/>
      <c r="F1199" s="168"/>
      <c r="G1199" s="44"/>
      <c r="H1199" s="44"/>
      <c r="I1199" s="44"/>
      <c r="J1199" s="39"/>
      <c r="K1199" s="44"/>
    </row>
    <row r="1200" spans="1:15" ht="12" customHeight="1">
      <c r="A1200" s="44"/>
      <c r="B1200" s="44"/>
      <c r="C1200" s="44"/>
      <c r="D1200" s="168"/>
      <c r="E1200" s="168"/>
      <c r="F1200" s="168"/>
      <c r="G1200" s="44"/>
      <c r="H1200" s="44"/>
      <c r="I1200" s="44"/>
      <c r="J1200" s="39"/>
      <c r="K1200" s="44"/>
    </row>
    <row r="1201" spans="1:11" ht="12" customHeight="1">
      <c r="A1201" s="44"/>
      <c r="B1201" s="44"/>
      <c r="C1201" s="44"/>
      <c r="D1201" s="168"/>
      <c r="E1201" s="168"/>
      <c r="F1201" s="168"/>
      <c r="G1201" s="44"/>
      <c r="H1201" s="44"/>
      <c r="I1201" s="44"/>
      <c r="J1201" s="39"/>
      <c r="K1201" s="44"/>
    </row>
    <row r="1202" spans="1:11" ht="12" customHeight="1">
      <c r="A1202" s="44"/>
      <c r="B1202" s="44"/>
      <c r="C1202" s="44"/>
      <c r="D1202" s="168"/>
      <c r="E1202" s="168"/>
      <c r="F1202" s="168"/>
      <c r="G1202" s="44"/>
      <c r="H1202" s="44"/>
      <c r="I1202" s="44"/>
      <c r="J1202" s="39"/>
      <c r="K1202" s="44"/>
    </row>
    <row r="1203" spans="1:11" ht="12" customHeight="1">
      <c r="A1203" s="44"/>
      <c r="B1203" s="44"/>
      <c r="C1203" s="44"/>
      <c r="D1203" s="168"/>
      <c r="E1203" s="168"/>
      <c r="F1203" s="168"/>
      <c r="G1203" s="44"/>
      <c r="H1203" s="44"/>
      <c r="I1203" s="44"/>
      <c r="J1203" s="39"/>
      <c r="K1203" s="44"/>
    </row>
    <row r="1204" spans="1:11" ht="12" customHeight="1">
      <c r="A1204" s="44"/>
      <c r="B1204" s="44"/>
      <c r="C1204" s="44"/>
      <c r="D1204" s="168"/>
      <c r="E1204" s="168"/>
      <c r="F1204" s="168"/>
      <c r="G1204" s="44"/>
      <c r="H1204" s="44"/>
      <c r="I1204" s="44"/>
      <c r="J1204" s="39"/>
      <c r="K1204" s="44"/>
    </row>
    <row r="1205" spans="1:11" ht="12" customHeight="1">
      <c r="A1205" s="44"/>
      <c r="B1205" s="44"/>
      <c r="C1205" s="44"/>
      <c r="D1205" s="168"/>
      <c r="E1205" s="168"/>
      <c r="F1205" s="168"/>
      <c r="G1205" s="44"/>
      <c r="H1205" s="44"/>
      <c r="I1205" s="44"/>
      <c r="J1205" s="39"/>
      <c r="K1205" s="44"/>
    </row>
    <row r="1206" spans="1:11" ht="12" customHeight="1">
      <c r="A1206" s="44"/>
      <c r="B1206" s="44"/>
      <c r="C1206" s="44"/>
      <c r="D1206" s="168"/>
      <c r="E1206" s="168"/>
      <c r="F1206" s="168"/>
      <c r="G1206" s="44"/>
      <c r="H1206" s="44"/>
      <c r="I1206" s="44"/>
      <c r="J1206" s="39"/>
      <c r="K1206" s="44"/>
    </row>
    <row r="1207" spans="1:11" ht="12" customHeight="1">
      <c r="A1207" s="44"/>
      <c r="B1207" s="44"/>
      <c r="C1207" s="44"/>
      <c r="D1207" s="168"/>
      <c r="E1207" s="168"/>
      <c r="F1207" s="168"/>
      <c r="G1207" s="44"/>
      <c r="H1207" s="44"/>
      <c r="I1207" s="44"/>
      <c r="J1207" s="39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/>
  <pageMargins left="0.17" right="0.19" top="7.0000000000000007E-2" bottom="0.02" header="0.5" footer="0.5"/>
  <pageSetup scale="88" orientation="portrait" horizontalDpi="300" verticalDpi="300" r:id="rId1"/>
  <headerFooter alignWithMargins="0">
    <oddFooter>&amp;R1January2019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7"/>
  <sheetViews>
    <sheetView showGridLines="0" showZeros="0" zoomScaleNormal="100" workbookViewId="0">
      <selection activeCell="F47" sqref="F47"/>
    </sheetView>
  </sheetViews>
  <sheetFormatPr defaultColWidth="10.7109375" defaultRowHeight="12" customHeight="1"/>
  <cols>
    <col min="1" max="1" width="2.7109375" style="65" customWidth="1"/>
    <col min="2" max="2" width="2.28515625" style="58" customWidth="1"/>
    <col min="3" max="3" width="1.7109375" style="58" customWidth="1"/>
    <col min="4" max="4" width="20.7109375" style="57" customWidth="1"/>
    <col min="5" max="5" width="2.7109375" style="57" customWidth="1"/>
    <col min="6" max="6" width="12.5703125" style="57" customWidth="1"/>
    <col min="7" max="7" width="12.5703125" style="58" customWidth="1"/>
    <col min="8" max="8" width="5.140625" style="58" customWidth="1"/>
    <col min="9" max="9" width="4.7109375" style="58" customWidth="1"/>
    <col min="10" max="10" width="4.7109375" style="59" customWidth="1"/>
    <col min="11" max="11" width="13.42578125" style="172" bestFit="1" customWidth="1"/>
    <col min="12" max="12" width="4.28515625" style="44" customWidth="1"/>
    <col min="13" max="13" width="3.5703125" style="44" customWidth="1"/>
    <col min="14" max="14" width="3.28515625" style="44" customWidth="1"/>
    <col min="15" max="15" width="15" style="43" customWidth="1"/>
    <col min="16" max="21" width="10.7109375" style="44" customWidth="1"/>
    <col min="22" max="16384" width="10.7109375" style="58"/>
  </cols>
  <sheetData>
    <row r="1" spans="1:21" s="67" customFormat="1" ht="12" customHeight="1">
      <c r="A1" s="312" t="s">
        <v>46</v>
      </c>
      <c r="B1" s="312"/>
      <c r="C1" s="312"/>
      <c r="D1" s="312"/>
      <c r="E1" s="312"/>
      <c r="F1" s="177"/>
      <c r="J1" s="178"/>
      <c r="K1" s="289">
        <v>42011</v>
      </c>
      <c r="L1" s="179"/>
      <c r="M1" s="179"/>
      <c r="N1" s="179"/>
      <c r="O1" s="54"/>
      <c r="P1" s="55"/>
      <c r="Q1" s="56"/>
      <c r="R1" s="179"/>
      <c r="S1" s="179"/>
      <c r="T1" s="179"/>
      <c r="U1" s="179"/>
    </row>
    <row r="2" spans="1:21" ht="12" customHeight="1">
      <c r="A2" s="313"/>
      <c r="B2" s="313"/>
      <c r="C2" s="313"/>
      <c r="D2" s="313"/>
      <c r="E2" s="313"/>
      <c r="G2" s="8"/>
      <c r="K2" s="60"/>
      <c r="O2" s="61" t="s">
        <v>15</v>
      </c>
      <c r="P2" s="62"/>
      <c r="Q2" s="63"/>
    </row>
    <row r="3" spans="1:21" ht="11.25">
      <c r="A3" s="313"/>
      <c r="B3" s="313"/>
      <c r="C3" s="313"/>
      <c r="D3" s="313"/>
      <c r="E3" s="313"/>
      <c r="G3" s="8" t="s">
        <v>170</v>
      </c>
      <c r="K3" s="60"/>
      <c r="O3" s="305" t="s">
        <v>156</v>
      </c>
      <c r="P3" s="306"/>
      <c r="Q3" s="307"/>
    </row>
    <row r="4" spans="1:21" ht="12" customHeight="1">
      <c r="A4" s="313"/>
      <c r="B4" s="313"/>
      <c r="C4" s="313"/>
      <c r="D4" s="313"/>
      <c r="E4" s="313"/>
      <c r="G4" s="11"/>
      <c r="K4" s="60"/>
      <c r="O4" s="64"/>
      <c r="P4" s="62"/>
      <c r="Q4" s="63"/>
    </row>
    <row r="5" spans="1:21" ht="12" customHeight="1">
      <c r="K5" s="60"/>
      <c r="O5" s="308" t="s">
        <v>157</v>
      </c>
      <c r="P5" s="309"/>
      <c r="Q5" s="310"/>
    </row>
    <row r="6" spans="1:21" ht="12" customHeight="1">
      <c r="G6" s="8" t="s">
        <v>48</v>
      </c>
      <c r="K6" s="60"/>
      <c r="O6" s="298" t="s">
        <v>158</v>
      </c>
      <c r="P6" s="299"/>
      <c r="Q6" s="300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298"/>
      <c r="P7" s="299"/>
      <c r="Q7" s="300"/>
    </row>
    <row r="8" spans="1:21" ht="12" customHeight="1">
      <c r="A8" s="13"/>
      <c r="B8" s="14"/>
      <c r="C8" s="14"/>
      <c r="D8" s="73" t="s">
        <v>173</v>
      </c>
      <c r="E8" s="174"/>
      <c r="F8" s="174"/>
      <c r="G8" s="174"/>
      <c r="H8" s="16"/>
      <c r="I8" s="17"/>
      <c r="J8" s="14"/>
      <c r="K8" s="74">
        <f>'YR 1'!K8</f>
        <v>0</v>
      </c>
      <c r="L8" s="75"/>
      <c r="M8" s="75"/>
      <c r="O8" s="298"/>
      <c r="P8" s="299"/>
      <c r="Q8" s="300"/>
    </row>
    <row r="9" spans="1:21" ht="12" customHeight="1" thickBot="1">
      <c r="A9" s="58"/>
      <c r="D9" s="76"/>
      <c r="E9" s="76"/>
      <c r="F9" s="76"/>
      <c r="G9" s="76"/>
      <c r="H9" s="77"/>
      <c r="I9" s="78"/>
      <c r="J9" s="79"/>
      <c r="K9" s="80" t="s">
        <v>57</v>
      </c>
      <c r="L9" s="81"/>
      <c r="M9" s="81"/>
      <c r="O9" s="301"/>
      <c r="P9" s="302"/>
      <c r="Q9" s="303"/>
    </row>
    <row r="10" spans="1:21" ht="12" customHeight="1">
      <c r="A10" s="65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82"/>
    </row>
    <row r="11" spans="1:21" ht="12" customHeight="1">
      <c r="A11" s="13"/>
      <c r="B11" s="14"/>
      <c r="C11" s="14"/>
      <c r="D11" s="83">
        <f>'YR 1'!D11</f>
        <v>0</v>
      </c>
      <c r="E11" s="22"/>
      <c r="F11" s="22"/>
      <c r="G11" s="22"/>
      <c r="H11" s="17"/>
      <c r="I11" s="17"/>
      <c r="J11" s="84" t="s">
        <v>44</v>
      </c>
      <c r="K11" s="82"/>
    </row>
    <row r="12" spans="1:21" ht="12" customHeight="1">
      <c r="A12" s="65" t="s">
        <v>58</v>
      </c>
      <c r="D12" s="85"/>
      <c r="E12" s="85"/>
      <c r="F12" s="85"/>
      <c r="G12" s="85"/>
      <c r="H12" s="86"/>
      <c r="I12" s="87" t="s">
        <v>17</v>
      </c>
      <c r="J12" s="88"/>
      <c r="K12" s="89"/>
      <c r="L12" s="75"/>
      <c r="M12" s="75"/>
      <c r="P12" s="304"/>
      <c r="Q12" s="304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  <c r="P13" s="72" t="s">
        <v>39</v>
      </c>
      <c r="Q13" s="72" t="s">
        <v>11</v>
      </c>
      <c r="R13" s="58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  <c r="P14" s="72" t="s">
        <v>65</v>
      </c>
      <c r="Q14" s="72" t="s">
        <v>12</v>
      </c>
      <c r="R14" s="99" t="s">
        <v>128</v>
      </c>
    </row>
    <row r="15" spans="1:21" s="44" customFormat="1" ht="12" customHeight="1">
      <c r="A15" s="100">
        <v>1</v>
      </c>
      <c r="B15" s="23"/>
      <c r="C15" s="24"/>
      <c r="D15" s="180">
        <f>D11</f>
        <v>0</v>
      </c>
      <c r="E15" s="102"/>
      <c r="F15" s="102"/>
      <c r="G15" s="102"/>
      <c r="H15" s="74"/>
      <c r="I15" s="74"/>
      <c r="J15" s="74"/>
      <c r="K15" s="103">
        <f t="shared" ref="K15:K24" si="0">(IF(R15=12, (P15*H15),0)+IF(R15&lt;12, (P15*(I15+J15)),0))</f>
        <v>0</v>
      </c>
      <c r="L15" s="104"/>
      <c r="M15" s="104"/>
      <c r="N15" s="44" t="s">
        <v>21</v>
      </c>
      <c r="O15" s="181">
        <f>D15</f>
        <v>0</v>
      </c>
      <c r="P15" s="182">
        <f>Q15/R15</f>
        <v>0</v>
      </c>
      <c r="Q15" s="106">
        <f>'YR 1'!Q15</f>
        <v>0</v>
      </c>
      <c r="R15" s="74">
        <v>9</v>
      </c>
    </row>
    <row r="16" spans="1:21" s="44" customFormat="1" ht="12" customHeight="1">
      <c r="A16" s="100">
        <v>2</v>
      </c>
      <c r="B16" s="23"/>
      <c r="C16" s="24"/>
      <c r="D16" s="183">
        <f>'YR 1'!D16</f>
        <v>0</v>
      </c>
      <c r="E16" s="102"/>
      <c r="F16" s="102"/>
      <c r="G16" s="102"/>
      <c r="H16" s="74"/>
      <c r="I16" s="74"/>
      <c r="J16" s="74"/>
      <c r="K16" s="103">
        <f t="shared" si="0"/>
        <v>0</v>
      </c>
      <c r="L16" s="104"/>
      <c r="M16" s="104"/>
      <c r="N16" s="44" t="s">
        <v>22</v>
      </c>
      <c r="O16" s="181">
        <f>D16</f>
        <v>0</v>
      </c>
      <c r="P16" s="182">
        <f>Q16/R16</f>
        <v>0</v>
      </c>
      <c r="Q16" s="144">
        <f>'YR 1'!Q16</f>
        <v>0</v>
      </c>
      <c r="R16" s="74">
        <v>9</v>
      </c>
    </row>
    <row r="17" spans="1:18" s="44" customFormat="1" ht="12" customHeight="1">
      <c r="A17" s="100">
        <v>3</v>
      </c>
      <c r="B17" s="23"/>
      <c r="C17" s="24"/>
      <c r="D17" s="183">
        <f>'YR 1'!D17</f>
        <v>0</v>
      </c>
      <c r="E17" s="102"/>
      <c r="F17" s="102"/>
      <c r="G17" s="102"/>
      <c r="H17" s="74"/>
      <c r="I17" s="74"/>
      <c r="J17" s="74"/>
      <c r="K17" s="103">
        <f t="shared" si="0"/>
        <v>0</v>
      </c>
      <c r="L17" s="104"/>
      <c r="M17" s="104"/>
      <c r="N17" s="44" t="s">
        <v>22</v>
      </c>
      <c r="O17" s="181">
        <f t="shared" ref="O17:O24" si="1">D17</f>
        <v>0</v>
      </c>
      <c r="P17" s="182">
        <f t="shared" ref="P17:P24" si="2">Q17/R17</f>
        <v>0</v>
      </c>
      <c r="Q17" s="144">
        <f>'YR 1'!Q17</f>
        <v>0</v>
      </c>
      <c r="R17" s="74">
        <v>9</v>
      </c>
    </row>
    <row r="18" spans="1:18" s="44" customFormat="1" ht="12" customHeight="1">
      <c r="A18" s="100">
        <v>4</v>
      </c>
      <c r="B18" s="23"/>
      <c r="C18" s="24"/>
      <c r="D18" s="183">
        <f>'YR 1'!D18</f>
        <v>0</v>
      </c>
      <c r="E18" s="102"/>
      <c r="F18" s="102"/>
      <c r="G18" s="102"/>
      <c r="H18" s="74"/>
      <c r="I18" s="74"/>
      <c r="J18" s="74"/>
      <c r="K18" s="103">
        <f t="shared" si="0"/>
        <v>0</v>
      </c>
      <c r="L18" s="104"/>
      <c r="M18" s="104"/>
      <c r="N18" s="44" t="s">
        <v>22</v>
      </c>
      <c r="O18" s="181">
        <f t="shared" si="1"/>
        <v>0</v>
      </c>
      <c r="P18" s="182">
        <f t="shared" si="2"/>
        <v>0</v>
      </c>
      <c r="Q18" s="144">
        <f>'YR 1'!Q18</f>
        <v>0</v>
      </c>
      <c r="R18" s="74">
        <v>9</v>
      </c>
    </row>
    <row r="19" spans="1:18" s="44" customFormat="1" ht="12" customHeight="1">
      <c r="A19" s="100">
        <v>5</v>
      </c>
      <c r="B19" s="23"/>
      <c r="C19" s="24"/>
      <c r="D19" s="183">
        <f>'YR 1'!D19</f>
        <v>0</v>
      </c>
      <c r="E19" s="102"/>
      <c r="F19" s="102"/>
      <c r="G19" s="102"/>
      <c r="H19" s="74"/>
      <c r="I19" s="74"/>
      <c r="J19" s="74"/>
      <c r="K19" s="103">
        <f t="shared" si="0"/>
        <v>0</v>
      </c>
      <c r="L19" s="104"/>
      <c r="M19" s="104"/>
      <c r="N19" s="44" t="s">
        <v>22</v>
      </c>
      <c r="O19" s="181">
        <f t="shared" si="1"/>
        <v>0</v>
      </c>
      <c r="P19" s="182">
        <f t="shared" si="2"/>
        <v>0</v>
      </c>
      <c r="Q19" s="144">
        <f>'YR 1'!Q19</f>
        <v>0</v>
      </c>
      <c r="R19" s="74">
        <v>9</v>
      </c>
    </row>
    <row r="20" spans="1:18" s="44" customFormat="1" ht="12" hidden="1" customHeight="1">
      <c r="A20" s="100">
        <v>6</v>
      </c>
      <c r="B20" s="23"/>
      <c r="C20" s="24"/>
      <c r="D20" s="183">
        <f>'YR 1'!D20</f>
        <v>0</v>
      </c>
      <c r="E20" s="102"/>
      <c r="F20" s="102"/>
      <c r="G20" s="102"/>
      <c r="H20" s="74"/>
      <c r="I20" s="74"/>
      <c r="J20" s="74"/>
      <c r="K20" s="103">
        <f t="shared" si="0"/>
        <v>0</v>
      </c>
      <c r="L20" s="104"/>
      <c r="M20" s="104"/>
      <c r="N20" s="44" t="s">
        <v>22</v>
      </c>
      <c r="O20" s="181">
        <f t="shared" si="1"/>
        <v>0</v>
      </c>
      <c r="P20" s="182">
        <f t="shared" si="2"/>
        <v>0</v>
      </c>
      <c r="Q20" s="144">
        <f>'YR 1'!Q20</f>
        <v>0</v>
      </c>
      <c r="R20" s="74">
        <v>9</v>
      </c>
    </row>
    <row r="21" spans="1:18" s="44" customFormat="1" ht="12" hidden="1" customHeight="1">
      <c r="A21" s="100">
        <v>7</v>
      </c>
      <c r="B21" s="23"/>
      <c r="C21" s="24"/>
      <c r="D21" s="183">
        <f>'YR 1'!D21</f>
        <v>0</v>
      </c>
      <c r="E21" s="102"/>
      <c r="F21" s="102"/>
      <c r="G21" s="102"/>
      <c r="H21" s="74"/>
      <c r="I21" s="74"/>
      <c r="J21" s="74"/>
      <c r="K21" s="103">
        <f t="shared" si="0"/>
        <v>0</v>
      </c>
      <c r="L21" s="104"/>
      <c r="M21" s="104"/>
      <c r="N21" s="44" t="s">
        <v>22</v>
      </c>
      <c r="O21" s="181">
        <f t="shared" si="1"/>
        <v>0</v>
      </c>
      <c r="P21" s="182">
        <f t="shared" si="2"/>
        <v>0</v>
      </c>
      <c r="Q21" s="144">
        <f>'YR 1'!Q21</f>
        <v>0</v>
      </c>
      <c r="R21" s="74">
        <v>9</v>
      </c>
    </row>
    <row r="22" spans="1:18" s="44" customFormat="1" ht="12" hidden="1" customHeight="1">
      <c r="A22" s="100">
        <v>8</v>
      </c>
      <c r="B22" s="23"/>
      <c r="C22" s="24"/>
      <c r="D22" s="183">
        <f>'YR 1'!D22</f>
        <v>0</v>
      </c>
      <c r="E22" s="102"/>
      <c r="F22" s="102"/>
      <c r="G22" s="102"/>
      <c r="H22" s="74"/>
      <c r="I22" s="74"/>
      <c r="J22" s="74"/>
      <c r="K22" s="103">
        <f t="shared" si="0"/>
        <v>0</v>
      </c>
      <c r="L22" s="104"/>
      <c r="M22" s="104"/>
      <c r="N22" s="44" t="s">
        <v>22</v>
      </c>
      <c r="O22" s="181">
        <f t="shared" si="1"/>
        <v>0</v>
      </c>
      <c r="P22" s="182">
        <f t="shared" si="2"/>
        <v>0</v>
      </c>
      <c r="Q22" s="144">
        <f>'YR 1'!Q22</f>
        <v>0</v>
      </c>
      <c r="R22" s="74">
        <v>9</v>
      </c>
    </row>
    <row r="23" spans="1:18" s="44" customFormat="1" ht="12" hidden="1" customHeight="1">
      <c r="A23" s="100">
        <v>9</v>
      </c>
      <c r="B23" s="23"/>
      <c r="C23" s="24"/>
      <c r="D23" s="183">
        <f>'YR 1'!D23</f>
        <v>0</v>
      </c>
      <c r="E23" s="102"/>
      <c r="F23" s="102"/>
      <c r="G23" s="102"/>
      <c r="H23" s="74"/>
      <c r="I23" s="74"/>
      <c r="J23" s="74"/>
      <c r="K23" s="103">
        <f t="shared" si="0"/>
        <v>0</v>
      </c>
      <c r="L23" s="104"/>
      <c r="M23" s="104"/>
      <c r="N23" s="44" t="s">
        <v>22</v>
      </c>
      <c r="O23" s="181">
        <f t="shared" si="1"/>
        <v>0</v>
      </c>
      <c r="P23" s="182">
        <f t="shared" si="2"/>
        <v>0</v>
      </c>
      <c r="Q23" s="144">
        <f>'YR 1'!Q23</f>
        <v>0</v>
      </c>
      <c r="R23" s="74">
        <v>9</v>
      </c>
    </row>
    <row r="24" spans="1:18" s="44" customFormat="1" ht="12" customHeight="1">
      <c r="A24" s="100">
        <v>10</v>
      </c>
      <c r="B24" s="23"/>
      <c r="C24" s="24"/>
      <c r="D24" s="183">
        <f>'YR 1'!D24</f>
        <v>0</v>
      </c>
      <c r="E24" s="102"/>
      <c r="F24" s="102"/>
      <c r="G24" s="102"/>
      <c r="H24" s="74"/>
      <c r="I24" s="74"/>
      <c r="J24" s="74"/>
      <c r="K24" s="103">
        <f t="shared" si="0"/>
        <v>0</v>
      </c>
      <c r="L24" s="104"/>
      <c r="M24" s="104"/>
      <c r="N24" s="44" t="s">
        <v>22</v>
      </c>
      <c r="O24" s="181">
        <f t="shared" si="1"/>
        <v>0</v>
      </c>
      <c r="P24" s="182">
        <f t="shared" si="2"/>
        <v>0</v>
      </c>
      <c r="Q24" s="144">
        <f>'YR 1'!Q24</f>
        <v>0</v>
      </c>
      <c r="R24" s="74">
        <v>9</v>
      </c>
    </row>
    <row r="25" spans="1:18" s="44" customFormat="1" ht="12" customHeight="1">
      <c r="A25" s="100"/>
      <c r="B25" s="24"/>
      <c r="C25" s="24"/>
      <c r="D25" s="175" t="s">
        <v>54</v>
      </c>
      <c r="E25" s="156"/>
      <c r="F25" s="156"/>
      <c r="G25" s="184"/>
      <c r="H25" s="74"/>
      <c r="I25" s="113"/>
      <c r="J25" s="113"/>
      <c r="K25" s="103">
        <f>((H25)*P25)</f>
        <v>0</v>
      </c>
      <c r="L25" s="104"/>
      <c r="M25" s="104"/>
      <c r="O25" s="175" t="s">
        <v>40</v>
      </c>
      <c r="P25" s="182">
        <f t="shared" ref="P25:P32" si="3">Q25/12</f>
        <v>0</v>
      </c>
      <c r="Q25" s="144">
        <f>'YR 1'!Q25</f>
        <v>0</v>
      </c>
      <c r="R25" s="114"/>
    </row>
    <row r="26" spans="1:18" s="44" customFormat="1" ht="12" customHeight="1">
      <c r="A26" s="100"/>
      <c r="B26" s="24"/>
      <c r="C26" s="24"/>
      <c r="D26" s="175" t="s">
        <v>54</v>
      </c>
      <c r="E26" s="102"/>
      <c r="F26" s="102"/>
      <c r="G26" s="112"/>
      <c r="H26" s="74"/>
      <c r="I26" s="113"/>
      <c r="J26" s="113"/>
      <c r="K26" s="103">
        <f>((H26)*P26)</f>
        <v>0</v>
      </c>
      <c r="L26" s="104"/>
      <c r="M26" s="104"/>
      <c r="O26" s="175" t="s">
        <v>40</v>
      </c>
      <c r="P26" s="182">
        <f>Q26/12</f>
        <v>0</v>
      </c>
      <c r="Q26" s="144">
        <f>'YR 1'!Q26</f>
        <v>0</v>
      </c>
      <c r="R26" s="114"/>
    </row>
    <row r="27" spans="1:18" s="44" customFormat="1" ht="12" customHeight="1">
      <c r="A27" s="100"/>
      <c r="B27" s="24"/>
      <c r="C27" s="24"/>
      <c r="D27" s="175" t="s">
        <v>54</v>
      </c>
      <c r="E27" s="102"/>
      <c r="F27" s="102"/>
      <c r="G27" s="112"/>
      <c r="H27" s="74"/>
      <c r="I27" s="113"/>
      <c r="J27" s="113"/>
      <c r="K27" s="103">
        <f>((H27)*P27)</f>
        <v>0</v>
      </c>
      <c r="L27" s="104"/>
      <c r="M27" s="104"/>
      <c r="O27" s="175" t="s">
        <v>40</v>
      </c>
      <c r="P27" s="182">
        <f>Q27/12</f>
        <v>0</v>
      </c>
      <c r="Q27" s="144">
        <f>'YR 1'!Q27</f>
        <v>0</v>
      </c>
      <c r="R27" s="114"/>
    </row>
    <row r="28" spans="1:18" s="44" customFormat="1" ht="12" customHeight="1" thickBot="1">
      <c r="A28" s="100"/>
      <c r="B28" s="24"/>
      <c r="C28" s="24"/>
      <c r="D28" s="175" t="s">
        <v>54</v>
      </c>
      <c r="E28" s="102"/>
      <c r="F28" s="102"/>
      <c r="G28" s="112"/>
      <c r="H28" s="74"/>
      <c r="I28" s="113"/>
      <c r="J28" s="113"/>
      <c r="K28" s="103">
        <f>((H28)*P28)</f>
        <v>0</v>
      </c>
      <c r="L28" s="104"/>
      <c r="M28" s="104"/>
      <c r="O28" s="175" t="s">
        <v>40</v>
      </c>
      <c r="P28" s="182">
        <f>Q28/12</f>
        <v>0</v>
      </c>
      <c r="Q28" s="144">
        <f>'YR 1'!Q28</f>
        <v>0</v>
      </c>
      <c r="R28" s="114"/>
    </row>
    <row r="29" spans="1:18" s="44" customFormat="1" ht="12" customHeight="1" thickBot="1">
      <c r="A29" s="116">
        <v>11</v>
      </c>
      <c r="B29" s="26"/>
      <c r="C29" s="67" t="s">
        <v>68</v>
      </c>
      <c r="D29" s="117"/>
      <c r="E29" s="117"/>
      <c r="F29" s="117"/>
      <c r="G29" s="117"/>
      <c r="H29" s="74"/>
      <c r="I29" s="113"/>
      <c r="J29" s="113"/>
      <c r="K29" s="103">
        <f>P30*H29</f>
        <v>0</v>
      </c>
      <c r="L29" s="104"/>
      <c r="M29" s="104"/>
      <c r="O29" s="43" t="s">
        <v>66</v>
      </c>
      <c r="P29" s="185">
        <f t="shared" si="3"/>
        <v>0</v>
      </c>
      <c r="Q29" s="144">
        <f>'YR 1'!Q29</f>
        <v>0</v>
      </c>
      <c r="R29" s="114"/>
    </row>
    <row r="30" spans="1:18" s="44" customFormat="1" ht="12" customHeight="1">
      <c r="A30" s="100">
        <v>12</v>
      </c>
      <c r="B30" s="118" t="s">
        <v>69</v>
      </c>
      <c r="C30" s="27"/>
      <c r="D30" s="117" t="s">
        <v>70</v>
      </c>
      <c r="E30" s="117"/>
      <c r="F30" s="117"/>
      <c r="G30" s="117"/>
      <c r="H30" s="186">
        <f>SUM(H15:H29)</f>
        <v>0</v>
      </c>
      <c r="I30" s="186">
        <f>SUM(I15:I29)</f>
        <v>0</v>
      </c>
      <c r="J30" s="186">
        <f>SUM(J15:J29)</f>
        <v>0</v>
      </c>
      <c r="K30" s="124">
        <f>SUM(K15:K29)</f>
        <v>0</v>
      </c>
      <c r="L30" s="120"/>
      <c r="M30" s="120"/>
      <c r="O30" s="43" t="s">
        <v>6</v>
      </c>
      <c r="P30" s="185">
        <f t="shared" si="3"/>
        <v>0</v>
      </c>
      <c r="Q30" s="144">
        <f>'YR 1'!Q30</f>
        <v>0</v>
      </c>
      <c r="R30" s="114"/>
    </row>
    <row r="31" spans="1:18" s="44" customFormat="1" ht="12" customHeight="1" thickBot="1">
      <c r="A31" s="116" t="s">
        <v>71</v>
      </c>
      <c r="B31" s="67" t="s">
        <v>72</v>
      </c>
      <c r="C31" s="67"/>
      <c r="D31" s="117"/>
      <c r="E31" s="117"/>
      <c r="F31" s="117"/>
      <c r="G31" s="117"/>
      <c r="H31" s="121"/>
      <c r="I31" s="121"/>
      <c r="J31" s="121"/>
      <c r="K31" s="121"/>
      <c r="L31" s="39"/>
      <c r="M31" s="39"/>
      <c r="O31" s="43" t="s">
        <v>7</v>
      </c>
      <c r="P31" s="185">
        <f t="shared" si="3"/>
        <v>0</v>
      </c>
      <c r="Q31" s="144">
        <f>'YR 1'!Q31</f>
        <v>0</v>
      </c>
      <c r="R31" s="114"/>
    </row>
    <row r="32" spans="1:18" s="44" customFormat="1" ht="12" customHeight="1" thickBot="1">
      <c r="A32" s="116" t="s">
        <v>9</v>
      </c>
      <c r="B32" s="28"/>
      <c r="C32" s="67" t="s">
        <v>104</v>
      </c>
      <c r="D32" s="122"/>
      <c r="E32" s="117"/>
      <c r="F32" s="117"/>
      <c r="G32" s="117"/>
      <c r="H32" s="74"/>
      <c r="I32" s="113"/>
      <c r="J32" s="113"/>
      <c r="K32" s="187"/>
      <c r="L32" s="104"/>
      <c r="M32" s="104"/>
      <c r="O32" s="43" t="s">
        <v>19</v>
      </c>
      <c r="P32" s="185">
        <f t="shared" si="3"/>
        <v>0</v>
      </c>
      <c r="Q32" s="144">
        <f>'YR 1'!Q32</f>
        <v>0</v>
      </c>
      <c r="R32" s="114"/>
    </row>
    <row r="33" spans="1:18" s="44" customFormat="1" ht="12" customHeight="1" thickBot="1">
      <c r="A33" s="116" t="s">
        <v>76</v>
      </c>
      <c r="B33" s="29"/>
      <c r="C33" s="67" t="s">
        <v>77</v>
      </c>
      <c r="D33" s="117"/>
      <c r="E33" s="117"/>
      <c r="F33" s="70"/>
      <c r="G33" s="70"/>
      <c r="H33" s="74"/>
      <c r="I33" s="113"/>
      <c r="J33" s="113"/>
      <c r="K33" s="187">
        <f>(P31*H33)*B33</f>
        <v>0</v>
      </c>
      <c r="L33" s="104"/>
      <c r="M33" s="104"/>
      <c r="O33" s="43"/>
    </row>
    <row r="34" spans="1:18" s="44" customFormat="1" ht="12" customHeight="1" thickBot="1">
      <c r="A34" s="116" t="s">
        <v>78</v>
      </c>
      <c r="B34" s="29"/>
      <c r="C34" s="67" t="s">
        <v>79</v>
      </c>
      <c r="D34" s="117"/>
      <c r="E34" s="117"/>
      <c r="F34" s="176">
        <f>Q29/12</f>
        <v>0</v>
      </c>
      <c r="G34" s="30" t="s">
        <v>13</v>
      </c>
      <c r="H34" s="74"/>
      <c r="I34" s="74"/>
      <c r="J34" s="74"/>
      <c r="K34" s="187">
        <f>B34*F34*H34</f>
        <v>0</v>
      </c>
      <c r="L34" s="104"/>
      <c r="M34" s="104"/>
      <c r="O34" s="43"/>
    </row>
    <row r="35" spans="1:18" s="44" customFormat="1" ht="12" customHeight="1" thickBot="1">
      <c r="A35" s="116" t="s">
        <v>80</v>
      </c>
      <c r="B35" s="28"/>
      <c r="C35" s="67" t="s">
        <v>81</v>
      </c>
      <c r="D35" s="117"/>
      <c r="E35" s="117"/>
      <c r="F35" s="123"/>
      <c r="G35" s="117"/>
      <c r="H35" s="74"/>
      <c r="I35" s="125" t="s">
        <v>41</v>
      </c>
      <c r="J35" s="125">
        <v>0</v>
      </c>
      <c r="K35" s="187">
        <f>B35*(Rates!B22*Rates!B23)*'YR 1'!H35</f>
        <v>0</v>
      </c>
      <c r="L35" s="104"/>
      <c r="M35" s="104"/>
      <c r="O35" s="31"/>
      <c r="P35" s="32" t="s">
        <v>75</v>
      </c>
      <c r="Q35" s="33"/>
    </row>
    <row r="36" spans="1:18" s="44" customFormat="1" ht="12" customHeight="1" thickBot="1">
      <c r="A36" s="116" t="s">
        <v>82</v>
      </c>
      <c r="B36" s="28"/>
      <c r="C36" s="67" t="s">
        <v>83</v>
      </c>
      <c r="D36" s="117"/>
      <c r="E36" s="117"/>
      <c r="F36" s="117"/>
      <c r="G36" s="126"/>
      <c r="H36" s="74"/>
      <c r="I36" s="125" t="s">
        <v>20</v>
      </c>
      <c r="J36" s="125"/>
      <c r="K36" s="187">
        <f>Q32/12*B36*H36</f>
        <v>0</v>
      </c>
      <c r="L36" s="104"/>
      <c r="M36" s="104"/>
      <c r="N36" s="44" t="s">
        <v>21</v>
      </c>
      <c r="O36" s="276">
        <f>D11</f>
        <v>0</v>
      </c>
      <c r="P36" s="188">
        <f>IF(R15&gt;9, (H15*Rates!B13+P15*H15*Rates!B4), ((I15*P15)*Rates!B4)+(I15*Rates!B12)+((J15*P15)*Rates!B4))</f>
        <v>0</v>
      </c>
      <c r="Q36" s="104"/>
      <c r="R36" s="127"/>
    </row>
    <row r="37" spans="1:18" s="44" customFormat="1" ht="12" customHeight="1" thickBot="1">
      <c r="A37" s="116" t="s">
        <v>67</v>
      </c>
      <c r="B37" s="34"/>
      <c r="C37" s="67" t="s">
        <v>84</v>
      </c>
      <c r="D37" s="117"/>
      <c r="E37" s="117"/>
      <c r="F37" s="117"/>
      <c r="G37" s="117"/>
      <c r="H37" s="128"/>
      <c r="I37" s="129"/>
      <c r="J37" s="67"/>
      <c r="K37" s="103">
        <f>(P30*H37)*B37</f>
        <v>0</v>
      </c>
      <c r="L37" s="104"/>
      <c r="M37" s="104"/>
      <c r="N37" s="44" t="s">
        <v>22</v>
      </c>
      <c r="O37" s="276">
        <f>D16</f>
        <v>0</v>
      </c>
      <c r="P37" s="188">
        <f>IF(R16&gt;9, (H16*Rates!B13+P16*H16*Rates!B4), ((I16*P16)*Rates!B4)+(I16*Rates!B12)+((J16*P16)*Rates!B4))</f>
        <v>0</v>
      </c>
      <c r="Q37" s="104"/>
      <c r="R37" s="127"/>
    </row>
    <row r="38" spans="1:18" s="44" customFormat="1" ht="12" customHeight="1" thickBo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189">
        <f>SUM(K30:K37)</f>
        <v>0</v>
      </c>
      <c r="L38" s="39"/>
      <c r="M38" s="39"/>
      <c r="N38" s="44" t="s">
        <v>22</v>
      </c>
      <c r="O38" s="276">
        <f t="shared" ref="O38:O45" si="4">D17</f>
        <v>0</v>
      </c>
      <c r="P38" s="188">
        <f>IF(R17&gt;9, (H17*Rates!B13+P17*H17*Rates!B4), ((I17*P17)*Rates!B4)+(I17*Rates!B12)+((J17*P17)*Rates!B4))</f>
        <v>0</v>
      </c>
      <c r="Q38" s="104"/>
      <c r="R38" s="127"/>
    </row>
    <row r="39" spans="1:18" s="44" customFormat="1" ht="12" customHeight="1" thickBo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190">
        <f>P55</f>
        <v>0</v>
      </c>
      <c r="L39" s="104"/>
      <c r="M39" s="104"/>
      <c r="N39" s="44" t="s">
        <v>22</v>
      </c>
      <c r="O39" s="276">
        <f t="shared" si="4"/>
        <v>0</v>
      </c>
      <c r="P39" s="188">
        <f>IF(R18&gt;9, (H18*Rates!B13+P18*H18*Rates!B4), ((I18*P18)*Rates!B4)+(I18*Rates!B12)+((J18*P18)*Rates!B4))</f>
        <v>0</v>
      </c>
      <c r="Q39" s="104"/>
      <c r="R39" s="127"/>
    </row>
    <row r="40" spans="1:18" s="44" customFormat="1" ht="12" customHeight="1" thickBo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189">
        <f>SUM(K38:K39)</f>
        <v>0</v>
      </c>
      <c r="L40" s="39"/>
      <c r="M40" s="39"/>
      <c r="N40" s="44" t="s">
        <v>22</v>
      </c>
      <c r="O40" s="276">
        <f t="shared" si="4"/>
        <v>0</v>
      </c>
      <c r="P40" s="188">
        <f>IF(R19&gt;9, (H19*Rates!B13+P19*H19*Rates!B4), ((I19*P19)*Rates!B4)+(I19*Rates!B12)+((J19*P19)*Rates!B4))</f>
        <v>0</v>
      </c>
      <c r="Q40" s="104"/>
      <c r="R40" s="127"/>
    </row>
    <row r="41" spans="1:18" s="44" customFormat="1" ht="12" customHeight="1" thickBo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121"/>
      <c r="L41" s="39"/>
      <c r="M41" s="39"/>
      <c r="N41" s="44" t="s">
        <v>22</v>
      </c>
      <c r="O41" s="276">
        <f t="shared" si="4"/>
        <v>0</v>
      </c>
      <c r="P41" s="188">
        <f>IF(R20&gt;9, (H20*Rates!B13+P20*H20*Rates!B4), ((I20*P20)*Rates!B4)+(I20*Rates!B12)+((J20*P20)*Rates!B4))</f>
        <v>0</v>
      </c>
      <c r="Q41" s="104"/>
      <c r="R41" s="127"/>
    </row>
    <row r="42" spans="1:18" s="44" customFormat="1" ht="12" customHeight="1" thickBo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6"/>
      <c r="J42" s="37"/>
      <c r="K42" s="121"/>
      <c r="L42" s="39"/>
      <c r="M42" s="39"/>
      <c r="N42" s="44" t="s">
        <v>22</v>
      </c>
      <c r="O42" s="276">
        <f t="shared" si="4"/>
        <v>0</v>
      </c>
      <c r="P42" s="188">
        <f>IF(R21&gt;9, (H21*Rates!B13+P21*H21*Rates!B4), ((I21*P21)*Rates!B4)+(I21*Rates!B12)+((J21*P21)*Rates!B4))</f>
        <v>0</v>
      </c>
      <c r="Q42" s="104"/>
      <c r="R42" s="127"/>
    </row>
    <row r="43" spans="1:18" s="44" customFormat="1" ht="12" customHeight="1" thickBot="1">
      <c r="A43" s="36"/>
      <c r="B43" s="37"/>
      <c r="C43" s="37"/>
      <c r="D43" s="83"/>
      <c r="E43" s="38"/>
      <c r="G43" s="106"/>
      <c r="H43" s="137" t="s">
        <v>3</v>
      </c>
      <c r="I43" s="136"/>
      <c r="J43" s="37"/>
      <c r="K43" s="121"/>
      <c r="L43" s="39"/>
      <c r="M43" s="39"/>
      <c r="N43" s="44" t="s">
        <v>22</v>
      </c>
      <c r="O43" s="276">
        <f t="shared" si="4"/>
        <v>0</v>
      </c>
      <c r="P43" s="188">
        <f>IF(R22&gt;9, (H22*Rates!B13+P22*H22*Rates!B4), ((I22*P22)*Rates!B4)+(I22*Rates!B12)+((J22*P22)*Rates!B4))</f>
        <v>0</v>
      </c>
      <c r="Q43" s="104"/>
      <c r="R43" s="127"/>
    </row>
    <row r="44" spans="1:18" s="44" customFormat="1" ht="12" customHeight="1" thickBot="1">
      <c r="A44" s="36"/>
      <c r="B44" s="37"/>
      <c r="C44" s="37"/>
      <c r="D44" s="108"/>
      <c r="E44" s="138"/>
      <c r="F44" s="138"/>
      <c r="G44" s="144"/>
      <c r="H44" s="38"/>
      <c r="I44" s="38"/>
      <c r="J44" s="38"/>
      <c r="K44" s="121"/>
      <c r="L44" s="39"/>
      <c r="M44" s="39"/>
      <c r="N44" s="44" t="s">
        <v>22</v>
      </c>
      <c r="O44" s="276">
        <f t="shared" si="4"/>
        <v>0</v>
      </c>
      <c r="P44" s="188">
        <f>IF(R23&gt;9, (H23*Rates!B13+P23*H23*Rates!B4), ((I23*P23)*Rates!B4)+(I23*Rates!B12)+((J23*P23)*Rates!B4))</f>
        <v>0</v>
      </c>
      <c r="Q44" s="104"/>
      <c r="R44" s="127"/>
    </row>
    <row r="45" spans="1:18" s="44" customFormat="1" ht="12" customHeight="1" thickBot="1">
      <c r="A45" s="36"/>
      <c r="B45" s="37"/>
      <c r="C45" s="37"/>
      <c r="D45" s="108"/>
      <c r="E45" s="138"/>
      <c r="F45" s="138"/>
      <c r="G45" s="144"/>
      <c r="H45" s="38"/>
      <c r="I45" s="38"/>
      <c r="J45" s="38"/>
      <c r="K45" s="121"/>
      <c r="L45" s="39"/>
      <c r="M45" s="39"/>
      <c r="N45" s="44" t="s">
        <v>22</v>
      </c>
      <c r="O45" s="276">
        <f t="shared" si="4"/>
        <v>0</v>
      </c>
      <c r="P45" s="188">
        <f>IF(R24&gt;9, (H24*Rates!B13+P24*H24*Rates!B4), ((I24*P24)*Rates!B4)+(I24*Rates!B12)+((J24*P24)*Rates!B4))</f>
        <v>0</v>
      </c>
      <c r="Q45" s="104"/>
    </row>
    <row r="46" spans="1:18" s="44" customFormat="1" ht="12" customHeight="1" thickBot="1">
      <c r="A46" s="36"/>
      <c r="B46" s="37"/>
      <c r="C46" s="37"/>
      <c r="D46" s="108"/>
      <c r="E46" s="38"/>
      <c r="F46" s="38"/>
      <c r="G46" s="144"/>
      <c r="H46" s="38"/>
      <c r="I46" s="38"/>
      <c r="J46" s="38"/>
      <c r="K46" s="121"/>
      <c r="L46" s="39"/>
      <c r="M46" s="39"/>
      <c r="O46" s="43" t="str">
        <f>O25</f>
        <v>PostDocs W/Benefit</v>
      </c>
      <c r="P46" s="188">
        <f>(P25*H25)*Rates!B4+(H25*Rates!B13)</f>
        <v>0</v>
      </c>
      <c r="Q46" s="39">
        <f>SUM(Q36:Q45)</f>
        <v>0</v>
      </c>
    </row>
    <row r="47" spans="1:18" s="44" customFormat="1" ht="12" customHeight="1" thickBot="1">
      <c r="A47" s="139"/>
      <c r="B47" s="140" t="s">
        <v>91</v>
      </c>
      <c r="C47" s="94"/>
      <c r="D47" s="141"/>
      <c r="E47" s="141"/>
      <c r="F47" s="141"/>
      <c r="G47" s="40"/>
      <c r="H47" s="141"/>
      <c r="I47" s="141"/>
      <c r="J47" s="141"/>
      <c r="K47" s="190">
        <f>G43+G44+G45+G46</f>
        <v>0</v>
      </c>
      <c r="L47" s="104"/>
      <c r="M47" s="104"/>
      <c r="O47" s="43" t="str">
        <f>O26</f>
        <v>PostDocs W/Benefit</v>
      </c>
      <c r="P47" s="188">
        <f>(P26*H26)*Rates!B4+(H26*Rates!B13)</f>
        <v>0</v>
      </c>
    </row>
    <row r="48" spans="1:18" s="44" customFormat="1" ht="12" customHeight="1" thickBot="1">
      <c r="A48" s="131" t="s">
        <v>92</v>
      </c>
      <c r="B48" s="133" t="s">
        <v>93</v>
      </c>
      <c r="C48" s="133"/>
      <c r="D48" s="142"/>
      <c r="E48" s="142"/>
      <c r="F48" s="142" t="s">
        <v>94</v>
      </c>
      <c r="G48" s="134"/>
      <c r="H48" s="134"/>
      <c r="I48" s="94"/>
      <c r="J48" s="143"/>
      <c r="K48" s="144"/>
      <c r="L48" s="104"/>
      <c r="M48" s="104"/>
      <c r="O48" s="43" t="str">
        <f>O27</f>
        <v>PostDocs W/Benefit</v>
      </c>
      <c r="P48" s="188">
        <f>(P27*H27)*Rates!B4+(H27*Rates!B13)</f>
        <v>0</v>
      </c>
    </row>
    <row r="49" spans="1:16" s="44" customFormat="1" ht="12" customHeight="1" thickBot="1">
      <c r="A49" s="65"/>
      <c r="B49" s="60"/>
      <c r="C49" s="60"/>
      <c r="D49" s="123"/>
      <c r="E49" s="123"/>
      <c r="F49" s="95" t="s">
        <v>95</v>
      </c>
      <c r="G49" s="95"/>
      <c r="H49" s="141"/>
      <c r="I49" s="141"/>
      <c r="J49" s="141"/>
      <c r="K49" s="144"/>
      <c r="L49" s="104"/>
      <c r="M49" s="104"/>
      <c r="O49" s="43" t="str">
        <f>O28</f>
        <v>PostDocs W/Benefit</v>
      </c>
      <c r="P49" s="188">
        <f>(P28*H28)*Rates!B4+(H28*Rates!B13)</f>
        <v>0</v>
      </c>
    </row>
    <row r="50" spans="1:16" s="44" customFormat="1" ht="12" customHeight="1" thickBo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121"/>
      <c r="L50" s="39"/>
      <c r="M50" s="39"/>
      <c r="O50" s="43" t="s">
        <v>8</v>
      </c>
      <c r="P50" s="188">
        <f>(K34*Rates!B5)</f>
        <v>0</v>
      </c>
    </row>
    <row r="51" spans="1:16" s="44" customFormat="1" ht="12" customHeight="1" thickBot="1">
      <c r="A51" s="139"/>
      <c r="B51" s="140" t="s">
        <v>96</v>
      </c>
      <c r="C51" s="94"/>
      <c r="D51" s="95"/>
      <c r="E51" s="95"/>
      <c r="F51" s="146"/>
      <c r="G51" s="95"/>
      <c r="H51" s="94"/>
      <c r="I51" s="141"/>
      <c r="J51" s="141"/>
      <c r="K51" s="189">
        <f>SUM(K48:K49)</f>
        <v>0</v>
      </c>
      <c r="L51" s="39"/>
      <c r="M51" s="39"/>
      <c r="O51" s="43" t="s">
        <v>154</v>
      </c>
      <c r="P51" s="188">
        <f>(K35*Rates!B7)</f>
        <v>0</v>
      </c>
    </row>
    <row r="52" spans="1:16" s="44" customFormat="1" ht="12" customHeight="1" thickBot="1">
      <c r="A52" s="65" t="s">
        <v>97</v>
      </c>
      <c r="B52" s="58" t="s">
        <v>98</v>
      </c>
      <c r="C52" s="58"/>
      <c r="D52" s="76"/>
      <c r="E52" s="76"/>
      <c r="F52" s="76"/>
      <c r="G52" s="76"/>
      <c r="H52" s="76"/>
      <c r="I52" s="76"/>
      <c r="J52" s="76"/>
      <c r="K52" s="121"/>
      <c r="L52" s="39"/>
      <c r="M52" s="39"/>
      <c r="O52" s="43" t="s">
        <v>6</v>
      </c>
      <c r="P52" s="188">
        <f>K37*Rates!B4</f>
        <v>0</v>
      </c>
    </row>
    <row r="53" spans="1:16" s="44" customFormat="1" ht="12" customHeight="1" thickBot="1">
      <c r="A53" s="65"/>
      <c r="B53" s="147">
        <v>1</v>
      </c>
      <c r="C53" s="58" t="s">
        <v>99</v>
      </c>
      <c r="D53" s="76"/>
      <c r="E53" s="76"/>
      <c r="F53" s="148"/>
      <c r="G53" s="76"/>
      <c r="H53" s="58"/>
      <c r="I53" s="135"/>
      <c r="J53" s="58"/>
      <c r="K53" s="144"/>
      <c r="L53" s="104"/>
      <c r="M53" s="104"/>
      <c r="O53" s="44" t="s">
        <v>7</v>
      </c>
      <c r="P53" s="188">
        <f>(K33*Rates!B4)+(H33*Rates!B13)*B33</f>
        <v>0</v>
      </c>
    </row>
    <row r="54" spans="1:16" s="44" customFormat="1" ht="12" customHeight="1" thickBot="1">
      <c r="A54" s="65"/>
      <c r="B54" s="147">
        <v>2</v>
      </c>
      <c r="C54" s="58" t="s">
        <v>100</v>
      </c>
      <c r="D54" s="76"/>
      <c r="E54" s="76"/>
      <c r="F54" s="148"/>
      <c r="G54" s="76"/>
      <c r="H54" s="58"/>
      <c r="I54" s="135"/>
      <c r="J54" s="58"/>
      <c r="K54" s="144"/>
      <c r="L54" s="104"/>
      <c r="M54" s="104"/>
      <c r="O54" s="43" t="s">
        <v>19</v>
      </c>
      <c r="P54" s="188">
        <f>(K36*Rates!B4)+(H36*Rates!B13)</f>
        <v>0</v>
      </c>
    </row>
    <row r="55" spans="1:16" s="44" customFormat="1" ht="12" customHeight="1">
      <c r="A55" s="65"/>
      <c r="B55" s="147">
        <v>3</v>
      </c>
      <c r="C55" s="58" t="s">
        <v>101</v>
      </c>
      <c r="D55" s="85"/>
      <c r="E55" s="85"/>
      <c r="F55" s="148"/>
      <c r="G55" s="85"/>
      <c r="H55" s="58"/>
      <c r="I55" s="135"/>
      <c r="J55" s="58"/>
      <c r="K55" s="144"/>
      <c r="L55" s="104"/>
      <c r="M55" s="104"/>
      <c r="O55" s="41" t="s">
        <v>14</v>
      </c>
      <c r="P55" s="39">
        <f>SUM(P36:P54)</f>
        <v>0</v>
      </c>
    </row>
    <row r="56" spans="1:16" s="44" customFormat="1" ht="12" customHeight="1" thickBot="1">
      <c r="A56" s="65"/>
      <c r="B56" s="147">
        <v>4</v>
      </c>
      <c r="C56" s="58" t="s">
        <v>102</v>
      </c>
      <c r="D56" s="85"/>
      <c r="E56" s="85"/>
      <c r="F56" s="148"/>
      <c r="G56" s="85"/>
      <c r="H56" s="58"/>
      <c r="I56" s="135"/>
      <c r="J56" s="58"/>
      <c r="K56" s="144"/>
      <c r="L56" s="104"/>
      <c r="M56" s="104"/>
      <c r="O56" s="43"/>
    </row>
    <row r="57" spans="1:16" s="44" customFormat="1" ht="12" customHeight="1" thickBot="1">
      <c r="A57" s="131"/>
      <c r="B57" s="132" t="s">
        <v>103</v>
      </c>
      <c r="C57" s="133"/>
      <c r="D57" s="142"/>
      <c r="E57" s="282">
        <v>0</v>
      </c>
      <c r="F57" s="142"/>
      <c r="G57" s="142" t="s">
        <v>105</v>
      </c>
      <c r="H57" s="133"/>
      <c r="I57" s="149"/>
      <c r="J57" s="133"/>
      <c r="K57" s="189">
        <f>SUM(K53:K56)</f>
        <v>0</v>
      </c>
      <c r="L57" s="39"/>
      <c r="M57" s="39"/>
      <c r="O57" s="43"/>
    </row>
    <row r="58" spans="1:16" s="44" customFormat="1" ht="12" customHeight="1">
      <c r="A58" s="131" t="s">
        <v>106</v>
      </c>
      <c r="B58" s="133" t="s">
        <v>107</v>
      </c>
      <c r="C58" s="133"/>
      <c r="D58" s="142"/>
      <c r="E58" s="95"/>
      <c r="F58" s="142"/>
      <c r="G58" s="142"/>
      <c r="H58" s="133"/>
      <c r="I58" s="149"/>
      <c r="J58" s="133"/>
      <c r="K58" s="121"/>
      <c r="L58" s="39"/>
      <c r="M58" s="39"/>
      <c r="O58" s="43"/>
    </row>
    <row r="59" spans="1:16" s="44" customFormat="1" ht="12" customHeight="1">
      <c r="A59" s="131"/>
      <c r="B59" s="150">
        <v>1</v>
      </c>
      <c r="C59" s="133" t="s">
        <v>18</v>
      </c>
      <c r="D59" s="142"/>
      <c r="E59" s="142"/>
      <c r="F59" s="142"/>
      <c r="G59" s="142"/>
      <c r="H59" s="133"/>
      <c r="I59" s="149"/>
      <c r="J59" s="133"/>
      <c r="K59" s="144"/>
      <c r="L59" s="104"/>
      <c r="M59" s="104"/>
      <c r="O59" s="43"/>
    </row>
    <row r="60" spans="1:16" s="44" customFormat="1" ht="12" customHeight="1">
      <c r="A60" s="131"/>
      <c r="B60" s="150">
        <v>2</v>
      </c>
      <c r="C60" s="133" t="s">
        <v>108</v>
      </c>
      <c r="D60" s="142"/>
      <c r="E60" s="142"/>
      <c r="F60" s="142"/>
      <c r="G60" s="142"/>
      <c r="H60" s="133"/>
      <c r="I60" s="149"/>
      <c r="J60" s="133"/>
      <c r="K60" s="144"/>
      <c r="L60" s="104"/>
      <c r="M60" s="104"/>
      <c r="O60" s="43"/>
    </row>
    <row r="61" spans="1:16" s="44" customFormat="1" ht="12" customHeight="1">
      <c r="A61" s="131"/>
      <c r="B61" s="150">
        <v>3</v>
      </c>
      <c r="C61" s="133" t="s">
        <v>109</v>
      </c>
      <c r="D61" s="142"/>
      <c r="E61" s="142"/>
      <c r="F61" s="142"/>
      <c r="G61" s="142"/>
      <c r="H61" s="133"/>
      <c r="I61" s="149"/>
      <c r="J61" s="133"/>
      <c r="K61" s="144"/>
      <c r="L61" s="104"/>
      <c r="M61" s="104"/>
      <c r="O61" s="151" t="s">
        <v>162</v>
      </c>
      <c r="P61" s="152"/>
    </row>
    <row r="62" spans="1:16" s="44" customFormat="1" ht="12" customHeight="1">
      <c r="A62" s="131"/>
      <c r="B62" s="150">
        <v>4</v>
      </c>
      <c r="C62" s="133" t="s">
        <v>174</v>
      </c>
      <c r="D62" s="142"/>
      <c r="E62" s="142"/>
      <c r="F62" s="142"/>
      <c r="G62" s="142"/>
      <c r="H62" s="133"/>
      <c r="I62" s="149"/>
      <c r="J62" s="133"/>
      <c r="K62" s="144"/>
      <c r="L62" s="104"/>
      <c r="M62" s="104"/>
      <c r="O62" s="153" t="s">
        <v>167</v>
      </c>
      <c r="P62" s="154"/>
    </row>
    <row r="63" spans="1:16" s="44" customFormat="1" ht="12" customHeight="1">
      <c r="A63" s="131"/>
      <c r="B63" s="150">
        <v>5</v>
      </c>
      <c r="C63" s="133" t="s">
        <v>136</v>
      </c>
      <c r="D63" s="142"/>
      <c r="E63" s="142"/>
      <c r="F63" s="142"/>
      <c r="G63" s="142"/>
      <c r="H63" s="133"/>
      <c r="I63" s="149"/>
      <c r="J63" s="133"/>
      <c r="K63" s="144"/>
      <c r="L63" s="104"/>
      <c r="M63" s="104"/>
      <c r="O63" s="153" t="s">
        <v>160</v>
      </c>
      <c r="P63" s="154"/>
    </row>
    <row r="64" spans="1:16" s="44" customFormat="1" ht="12" customHeight="1" thickBot="1">
      <c r="A64" s="131"/>
      <c r="B64" s="150"/>
      <c r="C64" s="133" t="s">
        <v>137</v>
      </c>
      <c r="D64" s="142"/>
      <c r="E64" s="142"/>
      <c r="F64" s="142"/>
      <c r="G64" s="142"/>
      <c r="H64" s="133"/>
      <c r="I64" s="149"/>
      <c r="J64" s="133"/>
      <c r="K64" s="144"/>
      <c r="L64" s="104"/>
      <c r="M64" s="104"/>
      <c r="O64" s="153" t="s">
        <v>163</v>
      </c>
      <c r="P64" s="154">
        <f>SUM(P62:P63)</f>
        <v>0</v>
      </c>
    </row>
    <row r="65" spans="1:21" s="44" customFormat="1" ht="12" customHeight="1" thickBot="1">
      <c r="A65" s="131"/>
      <c r="B65" s="150"/>
      <c r="C65" s="133" t="s">
        <v>138</v>
      </c>
      <c r="D65" s="142"/>
      <c r="E65" s="142"/>
      <c r="F65" s="142"/>
      <c r="G65" s="142"/>
      <c r="H65" s="133"/>
      <c r="I65" s="149"/>
      <c r="J65" s="133"/>
      <c r="K65" s="189">
        <f>K63+K64</f>
        <v>0</v>
      </c>
      <c r="L65" s="104"/>
      <c r="M65" s="104"/>
      <c r="O65" s="43"/>
    </row>
    <row r="66" spans="1:21" s="44" customFormat="1" ht="12" customHeight="1" thickBot="1">
      <c r="A66" s="131"/>
      <c r="B66" s="150">
        <v>6</v>
      </c>
      <c r="C66" s="133" t="s">
        <v>1</v>
      </c>
      <c r="D66" s="142"/>
      <c r="E66" s="142"/>
      <c r="F66" s="142"/>
      <c r="G66" s="142"/>
      <c r="H66" s="133"/>
      <c r="I66" s="149"/>
      <c r="J66" s="133"/>
      <c r="K66" s="144"/>
      <c r="L66" s="104"/>
      <c r="M66" s="104"/>
      <c r="O66" s="43"/>
    </row>
    <row r="67" spans="1:21" s="44" customFormat="1" ht="12" customHeight="1" thickBot="1">
      <c r="A67" s="131"/>
      <c r="B67" s="150">
        <v>7</v>
      </c>
      <c r="C67" s="133" t="s">
        <v>127</v>
      </c>
      <c r="D67" s="155"/>
      <c r="E67" s="156"/>
      <c r="F67" s="42" t="s">
        <v>43</v>
      </c>
      <c r="G67" s="156"/>
      <c r="H67" s="157"/>
      <c r="I67" s="158"/>
      <c r="J67" s="157"/>
      <c r="K67" s="191">
        <f>IF(H34&gt;0,Rates!C16*B34,0)+IF(I34&gt;0,Rates!B16*'YR 1'!B34,0)+IF('YR 1'!J34&gt;0,Rates!D16*'YR 1'!B34,0)</f>
        <v>0</v>
      </c>
      <c r="L67" s="104"/>
      <c r="M67" s="104"/>
      <c r="N67" s="159"/>
      <c r="O67" s="43"/>
      <c r="P67" s="45"/>
    </row>
    <row r="68" spans="1:21" s="44" customFormat="1" ht="12" customHeight="1" thickBot="1">
      <c r="A68" s="131"/>
      <c r="B68" s="133"/>
      <c r="C68" s="133" t="s">
        <v>110</v>
      </c>
      <c r="D68" s="142"/>
      <c r="E68" s="142"/>
      <c r="F68" s="142"/>
      <c r="G68" s="142"/>
      <c r="H68" s="133"/>
      <c r="I68" s="149"/>
      <c r="J68" s="133"/>
      <c r="K68" s="189">
        <f>SUM(K59+K60+K61+K62+K63+K64+K66+K67)</f>
        <v>0</v>
      </c>
      <c r="L68" s="39"/>
      <c r="M68" s="39"/>
      <c r="O68" s="43"/>
      <c r="P68" s="46"/>
    </row>
    <row r="69" spans="1:21" s="44" customFormat="1" ht="12" customHeight="1" thickBot="1">
      <c r="A69" s="131" t="s">
        <v>111</v>
      </c>
      <c r="B69" s="132" t="s">
        <v>112</v>
      </c>
      <c r="C69" s="133"/>
      <c r="D69" s="134"/>
      <c r="E69" s="134"/>
      <c r="F69" s="134"/>
      <c r="G69" s="134"/>
      <c r="H69" s="133"/>
      <c r="I69" s="149"/>
      <c r="J69" s="133"/>
      <c r="K69" s="189">
        <f>SUM(K68+K57+K51+K47+K40)</f>
        <v>0</v>
      </c>
      <c r="L69" s="39"/>
      <c r="M69" s="39"/>
      <c r="O69" s="43"/>
    </row>
    <row r="70" spans="1:21" s="44" customFormat="1" ht="12" customHeight="1" thickBot="1">
      <c r="A70" s="65" t="s">
        <v>113</v>
      </c>
      <c r="B70" s="58" t="s">
        <v>114</v>
      </c>
      <c r="C70" s="58"/>
      <c r="D70" s="76"/>
      <c r="E70" s="76"/>
      <c r="F70" s="20"/>
      <c r="G70" s="160"/>
      <c r="H70" s="161"/>
      <c r="I70" s="37"/>
      <c r="J70" s="37"/>
      <c r="K70" s="121"/>
      <c r="L70" s="39"/>
      <c r="M70" s="39" t="s">
        <v>135</v>
      </c>
      <c r="O70" s="43"/>
    </row>
    <row r="71" spans="1:21" s="44" customFormat="1" ht="12" customHeight="1" thickBot="1">
      <c r="A71" s="36"/>
      <c r="B71" s="37"/>
      <c r="C71" s="37"/>
      <c r="D71" s="192">
        <f>Rates!B26</f>
        <v>0.49</v>
      </c>
      <c r="E71" s="38"/>
      <c r="F71" s="193">
        <f>IF(M71=1,K69-K47-K67-K64, K69-K47-K57-K67-K64)</f>
        <v>0</v>
      </c>
      <c r="G71" s="32"/>
      <c r="H71" s="164"/>
      <c r="I71" s="37"/>
      <c r="J71" s="37"/>
      <c r="K71" s="189">
        <f>F71*Rates!B26</f>
        <v>0</v>
      </c>
      <c r="L71" s="104"/>
      <c r="M71" s="194">
        <f>'YR 1'!M71</f>
        <v>0</v>
      </c>
      <c r="O71" s="43"/>
      <c r="P71" s="45"/>
    </row>
    <row r="72" spans="1:21" s="44" customFormat="1" ht="12" customHeight="1" thickBot="1">
      <c r="A72" s="65"/>
      <c r="B72" s="165" t="s">
        <v>115</v>
      </c>
      <c r="C72" s="58"/>
      <c r="D72" s="76"/>
      <c r="E72" s="76"/>
      <c r="F72" s="123"/>
      <c r="G72" s="166"/>
      <c r="H72" s="39"/>
      <c r="I72" s="58"/>
      <c r="J72" s="58"/>
      <c r="K72" s="189">
        <f>K71</f>
        <v>0</v>
      </c>
      <c r="L72" s="39"/>
      <c r="O72" s="43"/>
    </row>
    <row r="73" spans="1:21" s="44" customFormat="1" ht="12" customHeight="1" thickBot="1">
      <c r="A73" s="131" t="s">
        <v>116</v>
      </c>
      <c r="B73" s="132" t="s">
        <v>117</v>
      </c>
      <c r="C73" s="133"/>
      <c r="D73" s="134"/>
      <c r="E73" s="134"/>
      <c r="F73" s="134"/>
      <c r="G73" s="134"/>
      <c r="H73" s="133"/>
      <c r="I73" s="149"/>
      <c r="J73" s="133"/>
      <c r="K73" s="189">
        <f>K72+K69</f>
        <v>0</v>
      </c>
      <c r="L73" s="104"/>
      <c r="M73" s="104"/>
      <c r="O73" s="43"/>
    </row>
    <row r="74" spans="1:21" s="44" customFormat="1" ht="12" customHeight="1" thickBot="1">
      <c r="A74" s="131" t="s">
        <v>118</v>
      </c>
      <c r="B74" s="133" t="s">
        <v>119</v>
      </c>
      <c r="C74" s="133"/>
      <c r="D74" s="134"/>
      <c r="E74" s="134"/>
      <c r="F74" s="134"/>
      <c r="G74" s="134"/>
      <c r="H74" s="133"/>
      <c r="I74" s="149"/>
      <c r="J74" s="133"/>
      <c r="K74" s="74"/>
      <c r="L74" s="39"/>
      <c r="M74" s="39"/>
      <c r="O74" s="43"/>
    </row>
    <row r="75" spans="1:21" s="44" customFormat="1" ht="12" customHeight="1" thickBot="1">
      <c r="A75" s="131" t="s">
        <v>120</v>
      </c>
      <c r="B75" s="132" t="s">
        <v>121</v>
      </c>
      <c r="C75" s="133"/>
      <c r="D75" s="134"/>
      <c r="E75" s="134"/>
      <c r="F75" s="134"/>
      <c r="G75" s="134"/>
      <c r="H75" s="133"/>
      <c r="I75" s="149"/>
      <c r="J75" s="133"/>
      <c r="K75" s="189">
        <f>K73-K74</f>
        <v>0</v>
      </c>
      <c r="L75" s="39"/>
      <c r="M75" s="39"/>
      <c r="O75" s="43"/>
    </row>
    <row r="76" spans="1:21" s="44" customFormat="1" ht="12" hidden="1" customHeight="1">
      <c r="D76" s="168"/>
      <c r="E76" s="168"/>
      <c r="F76" s="168"/>
      <c r="J76" s="39"/>
      <c r="O76" s="43"/>
    </row>
    <row r="77" spans="1:21" s="44" customFormat="1" ht="12" hidden="1" customHeight="1">
      <c r="D77" s="168"/>
      <c r="E77" s="168"/>
      <c r="F77" s="168"/>
      <c r="J77" s="39"/>
      <c r="O77" s="43"/>
    </row>
    <row r="78" spans="1:21" ht="12" customHeight="1">
      <c r="A78" s="44"/>
      <c r="B78" s="44"/>
      <c r="C78" s="44"/>
      <c r="D78" s="168"/>
      <c r="E78" s="168"/>
      <c r="F78" s="168"/>
      <c r="G78" s="169"/>
      <c r="H78" s="169"/>
      <c r="I78" s="169"/>
      <c r="J78" s="170" t="s">
        <v>172</v>
      </c>
      <c r="K78" s="171">
        <f>SUM(K69-P63)</f>
        <v>0</v>
      </c>
      <c r="T78" s="58"/>
      <c r="U78" s="58"/>
    </row>
    <row r="79" spans="1:21" ht="12" customHeight="1">
      <c r="A79" s="44"/>
      <c r="B79" s="44"/>
      <c r="C79" s="44"/>
      <c r="D79" s="168"/>
      <c r="E79" s="168"/>
      <c r="F79" s="168"/>
      <c r="G79" s="44"/>
      <c r="H79" s="44"/>
      <c r="I79" s="44"/>
      <c r="J79" s="173" t="s">
        <v>161</v>
      </c>
      <c r="K79" s="44"/>
      <c r="T79" s="58"/>
      <c r="U79" s="58"/>
    </row>
    <row r="80" spans="1:21" ht="12" customHeight="1">
      <c r="A80" s="44"/>
      <c r="B80" s="44"/>
      <c r="C80" s="44"/>
      <c r="D80" s="168"/>
      <c r="E80" s="168"/>
      <c r="F80" s="168"/>
      <c r="G80" s="44"/>
      <c r="H80" s="44"/>
      <c r="I80" s="44"/>
      <c r="J80" s="39"/>
      <c r="K80" s="44"/>
      <c r="S80" s="58"/>
      <c r="T80" s="58"/>
      <c r="U80" s="58"/>
    </row>
    <row r="81" spans="1:21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  <c r="S81" s="58"/>
      <c r="T81" s="58"/>
      <c r="U81" s="58"/>
    </row>
    <row r="82" spans="1:21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  <c r="S82" s="58"/>
      <c r="T82" s="58"/>
      <c r="U82" s="58"/>
    </row>
    <row r="83" spans="1:21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  <c r="S83" s="58"/>
      <c r="T83" s="58"/>
      <c r="U83" s="58"/>
    </row>
    <row r="84" spans="1:21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  <c r="O84" s="44"/>
      <c r="S84" s="58"/>
      <c r="T84" s="58"/>
      <c r="U84" s="58"/>
    </row>
    <row r="85" spans="1:21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  <c r="S85" s="58"/>
      <c r="T85" s="58"/>
      <c r="U85" s="58"/>
    </row>
    <row r="86" spans="1:21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  <c r="S86" s="58"/>
      <c r="T86" s="58"/>
      <c r="U86" s="58"/>
    </row>
    <row r="87" spans="1:21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  <c r="S87" s="58"/>
      <c r="T87" s="58"/>
      <c r="U87" s="58"/>
    </row>
    <row r="88" spans="1:21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  <c r="S88" s="58"/>
      <c r="T88" s="58"/>
      <c r="U88" s="58"/>
    </row>
    <row r="89" spans="1:21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  <c r="S89" s="58"/>
      <c r="T89" s="58"/>
      <c r="U89" s="58"/>
    </row>
    <row r="90" spans="1:21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  <c r="S90" s="58"/>
      <c r="T90" s="58"/>
      <c r="U90" s="58"/>
    </row>
    <row r="91" spans="1:21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  <c r="S91" s="58"/>
      <c r="T91" s="58"/>
      <c r="U91" s="58"/>
    </row>
    <row r="92" spans="1:21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  <c r="S92" s="58"/>
      <c r="T92" s="58"/>
      <c r="U92" s="58"/>
    </row>
    <row r="93" spans="1:21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  <c r="S93" s="58"/>
      <c r="T93" s="58"/>
      <c r="U93" s="58"/>
    </row>
    <row r="94" spans="1:21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  <c r="S94" s="58"/>
      <c r="T94" s="58"/>
      <c r="U94" s="58"/>
    </row>
    <row r="95" spans="1:21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  <c r="O95" s="58"/>
      <c r="P95" s="58"/>
      <c r="Q95" s="58"/>
      <c r="S95" s="58"/>
      <c r="T95" s="58"/>
      <c r="U95" s="58"/>
    </row>
    <row r="96" spans="1:21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1:2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1:2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1:2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1:2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  <c r="L111" s="58"/>
      <c r="M111" s="58"/>
      <c r="N111" s="58"/>
      <c r="P111" s="58"/>
      <c r="Q111" s="58"/>
      <c r="R111" s="58"/>
      <c r="S111" s="58"/>
      <c r="T111" s="58"/>
      <c r="U111" s="58"/>
    </row>
    <row r="112" spans="1:2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  <c r="P112" s="58"/>
      <c r="Q112" s="58"/>
      <c r="R112" s="58"/>
      <c r="S112" s="58"/>
      <c r="T112" s="58"/>
      <c r="U112" s="58"/>
    </row>
    <row r="113" spans="1:21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  <c r="P113" s="58"/>
      <c r="Q113" s="58"/>
      <c r="R113" s="58"/>
      <c r="S113" s="58"/>
      <c r="T113" s="58"/>
      <c r="U113" s="58"/>
    </row>
    <row r="114" spans="1:21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  <c r="P114" s="58"/>
      <c r="Q114" s="58"/>
      <c r="R114" s="58"/>
      <c r="S114" s="58"/>
      <c r="T114" s="58"/>
      <c r="U114" s="58"/>
    </row>
    <row r="115" spans="1:21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  <c r="P115" s="58"/>
      <c r="Q115" s="58"/>
      <c r="R115" s="58"/>
      <c r="S115" s="58"/>
      <c r="T115" s="58"/>
      <c r="U115" s="58"/>
    </row>
    <row r="116" spans="1:21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  <c r="P116" s="58"/>
      <c r="Q116" s="58"/>
      <c r="R116" s="58"/>
      <c r="S116" s="58"/>
      <c r="T116" s="58"/>
      <c r="U116" s="58"/>
    </row>
    <row r="117" spans="1:21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  <c r="P117" s="58"/>
      <c r="Q117" s="58"/>
      <c r="R117" s="58"/>
      <c r="S117" s="58"/>
      <c r="T117" s="58"/>
      <c r="U117" s="58"/>
    </row>
    <row r="118" spans="1:21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  <c r="P118" s="58"/>
      <c r="Q118" s="58"/>
      <c r="R118" s="58"/>
      <c r="S118" s="58"/>
      <c r="T118" s="58"/>
      <c r="U118" s="58"/>
    </row>
    <row r="119" spans="1:21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  <c r="P119" s="58"/>
      <c r="Q119" s="58"/>
      <c r="R119" s="58"/>
      <c r="S119" s="58"/>
      <c r="T119" s="58"/>
      <c r="U119" s="58"/>
    </row>
    <row r="120" spans="1:21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  <c r="P120" s="58"/>
      <c r="Q120" s="58"/>
      <c r="R120" s="58"/>
      <c r="S120" s="58"/>
      <c r="T120" s="58"/>
      <c r="U120" s="58"/>
    </row>
    <row r="121" spans="1:21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  <c r="P121" s="58"/>
      <c r="Q121" s="58"/>
      <c r="R121" s="58"/>
      <c r="S121" s="58"/>
      <c r="T121" s="58"/>
      <c r="U121" s="58"/>
    </row>
    <row r="122" spans="1:21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  <c r="R122" s="58"/>
      <c r="S122" s="58"/>
      <c r="T122" s="58"/>
      <c r="U122" s="58"/>
    </row>
    <row r="123" spans="1:21" s="44" customFormat="1" ht="12" customHeight="1">
      <c r="D123" s="168"/>
      <c r="E123" s="168"/>
      <c r="F123" s="168"/>
      <c r="J123" s="39"/>
      <c r="O123" s="43"/>
    </row>
    <row r="124" spans="1:21" s="44" customFormat="1" ht="12" customHeight="1">
      <c r="D124" s="168"/>
      <c r="E124" s="168"/>
      <c r="F124" s="168"/>
      <c r="J124" s="39"/>
      <c r="O124" s="43"/>
    </row>
    <row r="125" spans="1:21" s="44" customFormat="1" ht="12" customHeight="1">
      <c r="D125" s="168"/>
      <c r="E125" s="168"/>
      <c r="F125" s="168"/>
      <c r="J125" s="39"/>
      <c r="O125" s="43"/>
    </row>
    <row r="126" spans="1:21" s="44" customFormat="1" ht="12" customHeight="1">
      <c r="D126" s="168"/>
      <c r="E126" s="168"/>
      <c r="F126" s="168"/>
      <c r="J126" s="39"/>
      <c r="O126" s="43"/>
    </row>
    <row r="127" spans="1:21" s="44" customFormat="1" ht="12" customHeight="1">
      <c r="D127" s="168"/>
      <c r="E127" s="168"/>
      <c r="F127" s="168"/>
      <c r="J127" s="39"/>
      <c r="O127" s="43"/>
    </row>
    <row r="128" spans="1:21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1:21" s="44" customFormat="1" ht="12" customHeight="1">
      <c r="D1185" s="168"/>
      <c r="E1185" s="168"/>
      <c r="F1185" s="168"/>
      <c r="J1185" s="39"/>
      <c r="O1185" s="43"/>
    </row>
    <row r="1186" spans="1:21" s="44" customFormat="1" ht="12" customHeight="1">
      <c r="D1186" s="168"/>
      <c r="E1186" s="168"/>
      <c r="F1186" s="168"/>
      <c r="J1186" s="39"/>
      <c r="O1186" s="43"/>
    </row>
    <row r="1187" spans="1:21" s="44" customFormat="1" ht="12" customHeight="1">
      <c r="D1187" s="168"/>
      <c r="E1187" s="168"/>
      <c r="F1187" s="168"/>
      <c r="J1187" s="39"/>
      <c r="O1187" s="43"/>
    </row>
    <row r="1188" spans="1:21" s="44" customFormat="1" ht="12" customHeight="1">
      <c r="D1188" s="168"/>
      <c r="E1188" s="168"/>
      <c r="F1188" s="168"/>
      <c r="J1188" s="39"/>
      <c r="O1188" s="43"/>
    </row>
    <row r="1189" spans="1:21" s="44" customFormat="1" ht="12" customHeight="1">
      <c r="D1189" s="168"/>
      <c r="E1189" s="168"/>
      <c r="F1189" s="168"/>
      <c r="J1189" s="39"/>
      <c r="O1189" s="43"/>
    </row>
    <row r="1190" spans="1:21" s="44" customFormat="1" ht="12" customHeight="1">
      <c r="D1190" s="168"/>
      <c r="E1190" s="168"/>
      <c r="F1190" s="168"/>
      <c r="J1190" s="39"/>
      <c r="O1190" s="43"/>
    </row>
    <row r="1191" spans="1:21" s="44" customFormat="1" ht="12" customHeight="1">
      <c r="D1191" s="168"/>
      <c r="E1191" s="168"/>
      <c r="F1191" s="168"/>
      <c r="J1191" s="39"/>
      <c r="O1191" s="43"/>
    </row>
    <row r="1192" spans="1:21" s="44" customFormat="1" ht="12" customHeight="1">
      <c r="D1192" s="168"/>
      <c r="E1192" s="168"/>
      <c r="F1192" s="168"/>
      <c r="J1192" s="39"/>
      <c r="O1192" s="43"/>
    </row>
    <row r="1193" spans="1:21" s="44" customFormat="1" ht="12" customHeight="1">
      <c r="D1193" s="168"/>
      <c r="E1193" s="168"/>
      <c r="F1193" s="168"/>
      <c r="J1193" s="39"/>
      <c r="O1193" s="43"/>
    </row>
    <row r="1194" spans="1:21" s="44" customFormat="1" ht="12" customHeight="1">
      <c r="D1194" s="168"/>
      <c r="E1194" s="168"/>
      <c r="F1194" s="168"/>
      <c r="J1194" s="39"/>
      <c r="O1194" s="43"/>
      <c r="P1194" s="58"/>
      <c r="Q1194" s="58"/>
    </row>
    <row r="1195" spans="1:21" ht="12" customHeight="1">
      <c r="A1195" s="44"/>
      <c r="B1195" s="44"/>
      <c r="C1195" s="44"/>
      <c r="D1195" s="168"/>
      <c r="E1195" s="168"/>
      <c r="F1195" s="168"/>
      <c r="G1195" s="44"/>
      <c r="H1195" s="44"/>
      <c r="I1195" s="44"/>
      <c r="J1195" s="39"/>
      <c r="K1195" s="44"/>
      <c r="P1195" s="58"/>
      <c r="Q1195" s="58"/>
      <c r="R1195" s="58"/>
      <c r="S1195" s="58"/>
      <c r="T1195" s="58"/>
      <c r="U1195" s="58"/>
    </row>
    <row r="1196" spans="1:21" ht="12" customHeight="1">
      <c r="A1196" s="44"/>
      <c r="B1196" s="44"/>
      <c r="C1196" s="44"/>
      <c r="D1196" s="168"/>
      <c r="E1196" s="168"/>
      <c r="F1196" s="168"/>
      <c r="G1196" s="44"/>
      <c r="H1196" s="44"/>
      <c r="I1196" s="44"/>
      <c r="J1196" s="39"/>
      <c r="K1196" s="44"/>
      <c r="P1196" s="58"/>
      <c r="Q1196" s="58"/>
      <c r="R1196" s="58"/>
      <c r="S1196" s="58"/>
      <c r="T1196" s="58"/>
      <c r="U1196" s="58"/>
    </row>
    <row r="1197" spans="1:21" ht="12" customHeight="1">
      <c r="A1197" s="44"/>
      <c r="B1197" s="44"/>
      <c r="C1197" s="44"/>
      <c r="D1197" s="168"/>
      <c r="E1197" s="168"/>
      <c r="F1197" s="168"/>
      <c r="G1197" s="44"/>
      <c r="H1197" s="44"/>
      <c r="I1197" s="44"/>
      <c r="J1197" s="39"/>
      <c r="K1197" s="44"/>
      <c r="P1197" s="58"/>
      <c r="Q1197" s="58"/>
      <c r="R1197" s="58"/>
      <c r="S1197" s="58"/>
      <c r="T1197" s="58"/>
      <c r="U1197" s="58"/>
    </row>
    <row r="1198" spans="1:21" ht="12" customHeight="1">
      <c r="A1198" s="44"/>
      <c r="B1198" s="44"/>
      <c r="C1198" s="44"/>
      <c r="D1198" s="168"/>
      <c r="E1198" s="168"/>
      <c r="F1198" s="168"/>
      <c r="G1198" s="44"/>
      <c r="H1198" s="44"/>
      <c r="I1198" s="44"/>
      <c r="J1198" s="39"/>
      <c r="K1198" s="44"/>
      <c r="P1198" s="58"/>
      <c r="Q1198" s="58"/>
      <c r="R1198" s="58"/>
      <c r="S1198" s="58"/>
      <c r="T1198" s="58"/>
      <c r="U1198" s="58"/>
    </row>
    <row r="1199" spans="1:21" ht="12" customHeight="1">
      <c r="A1199" s="44"/>
      <c r="B1199" s="44"/>
      <c r="C1199" s="44"/>
      <c r="D1199" s="168"/>
      <c r="E1199" s="168"/>
      <c r="F1199" s="168"/>
      <c r="G1199" s="44"/>
      <c r="H1199" s="44"/>
      <c r="I1199" s="44"/>
      <c r="J1199" s="39"/>
      <c r="K1199" s="44"/>
      <c r="O1199" s="58"/>
      <c r="P1199" s="58"/>
      <c r="Q1199" s="58"/>
      <c r="R1199" s="58"/>
      <c r="S1199" s="58"/>
      <c r="T1199" s="58"/>
      <c r="U1199" s="58"/>
    </row>
    <row r="1200" spans="1:21" ht="12" customHeight="1">
      <c r="A1200" s="44"/>
      <c r="B1200" s="44"/>
      <c r="C1200" s="44"/>
      <c r="D1200" s="168"/>
      <c r="E1200" s="168"/>
      <c r="F1200" s="168"/>
      <c r="G1200" s="44"/>
      <c r="H1200" s="44"/>
      <c r="I1200" s="44"/>
      <c r="J1200" s="39"/>
      <c r="K1200" s="44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</row>
    <row r="1201" spans="1:21" ht="12" customHeight="1">
      <c r="A1201" s="44"/>
      <c r="B1201" s="44"/>
      <c r="C1201" s="44"/>
      <c r="D1201" s="168"/>
      <c r="E1201" s="168"/>
      <c r="F1201" s="168"/>
      <c r="G1201" s="44"/>
      <c r="H1201" s="44"/>
      <c r="I1201" s="44"/>
      <c r="J1201" s="39"/>
      <c r="K1201" s="44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</row>
    <row r="1202" spans="1:21" ht="12" customHeight="1">
      <c r="A1202" s="44"/>
      <c r="B1202" s="44"/>
      <c r="C1202" s="44"/>
      <c r="D1202" s="168"/>
      <c r="E1202" s="168"/>
      <c r="F1202" s="168"/>
      <c r="G1202" s="44"/>
      <c r="H1202" s="44"/>
      <c r="I1202" s="44"/>
      <c r="J1202" s="39"/>
      <c r="K1202" s="44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</row>
    <row r="1203" spans="1:21" ht="12" customHeight="1">
      <c r="A1203" s="44"/>
      <c r="B1203" s="44"/>
      <c r="C1203" s="44"/>
      <c r="D1203" s="168"/>
      <c r="E1203" s="168"/>
      <c r="F1203" s="168"/>
      <c r="G1203" s="44"/>
      <c r="H1203" s="44"/>
      <c r="I1203" s="44"/>
      <c r="J1203" s="39"/>
      <c r="K1203" s="44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</row>
    <row r="1204" spans="1:21" ht="12" customHeight="1">
      <c r="A1204" s="44"/>
      <c r="B1204" s="44"/>
      <c r="C1204" s="44"/>
      <c r="D1204" s="168"/>
      <c r="E1204" s="168"/>
      <c r="F1204" s="168"/>
      <c r="G1204" s="44"/>
      <c r="H1204" s="44"/>
      <c r="I1204" s="44"/>
      <c r="J1204" s="39"/>
      <c r="K1204" s="44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</row>
    <row r="1205" spans="1:21" ht="12" customHeight="1">
      <c r="A1205" s="44"/>
      <c r="B1205" s="44"/>
      <c r="C1205" s="44"/>
      <c r="D1205" s="168"/>
      <c r="E1205" s="168"/>
      <c r="F1205" s="168"/>
      <c r="G1205" s="44"/>
      <c r="H1205" s="44"/>
      <c r="I1205" s="44"/>
      <c r="J1205" s="39"/>
      <c r="K1205" s="44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</row>
    <row r="1206" spans="1:21" ht="12" customHeight="1">
      <c r="A1206" s="44"/>
      <c r="B1206" s="44"/>
      <c r="C1206" s="44"/>
      <c r="D1206" s="168"/>
      <c r="E1206" s="168"/>
      <c r="F1206" s="168"/>
      <c r="G1206" s="44"/>
      <c r="H1206" s="44"/>
      <c r="I1206" s="44"/>
      <c r="J1206" s="39"/>
      <c r="K1206" s="44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</row>
    <row r="1207" spans="1:21" ht="12" customHeight="1">
      <c r="A1207" s="44"/>
      <c r="B1207" s="44"/>
      <c r="C1207" s="44"/>
      <c r="D1207" s="168"/>
      <c r="E1207" s="168"/>
      <c r="F1207" s="168"/>
      <c r="G1207" s="44"/>
      <c r="H1207" s="44"/>
      <c r="I1207" s="44"/>
      <c r="J1207" s="39"/>
      <c r="L1207" s="58"/>
      <c r="M1207" s="58"/>
      <c r="N1207" s="58"/>
      <c r="R1207" s="58"/>
      <c r="S1207" s="58"/>
      <c r="T1207" s="58"/>
      <c r="U1207" s="58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&amp;R1January2019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7"/>
  <sheetViews>
    <sheetView showGridLines="0" showZeros="0" zoomScaleNormal="100" workbookViewId="0">
      <selection activeCell="F5" sqref="F5"/>
    </sheetView>
  </sheetViews>
  <sheetFormatPr defaultColWidth="10.7109375" defaultRowHeight="12" customHeight="1"/>
  <cols>
    <col min="1" max="1" width="2.7109375" style="65" customWidth="1"/>
    <col min="2" max="2" width="2" style="58" customWidth="1"/>
    <col min="3" max="3" width="1.7109375" style="58" customWidth="1"/>
    <col min="4" max="4" width="20.7109375" style="57" customWidth="1"/>
    <col min="5" max="5" width="2.7109375" style="57" customWidth="1"/>
    <col min="6" max="6" width="12.5703125" style="57" customWidth="1"/>
    <col min="7" max="7" width="12.5703125" style="58" customWidth="1"/>
    <col min="8" max="8" width="5.140625" style="58" customWidth="1"/>
    <col min="9" max="9" width="4.7109375" style="58" customWidth="1"/>
    <col min="10" max="10" width="4.7109375" style="59" customWidth="1"/>
    <col min="11" max="11" width="13.42578125" style="172" bestFit="1" customWidth="1"/>
    <col min="12" max="12" width="4.28515625" style="44" customWidth="1"/>
    <col min="13" max="13" width="3.7109375" style="44" customWidth="1"/>
    <col min="14" max="14" width="3.28515625" style="44" customWidth="1"/>
    <col min="15" max="15" width="15" style="43" customWidth="1"/>
    <col min="16" max="21" width="10.7109375" style="44" customWidth="1"/>
    <col min="22" max="16384" width="10.7109375" style="58"/>
  </cols>
  <sheetData>
    <row r="1" spans="1:21" s="67" customFormat="1" ht="12" customHeight="1">
      <c r="A1" s="312" t="s">
        <v>46</v>
      </c>
      <c r="B1" s="312"/>
      <c r="C1" s="312"/>
      <c r="D1" s="312"/>
      <c r="E1" s="312"/>
      <c r="F1" s="177"/>
      <c r="J1" s="178"/>
      <c r="K1" s="289">
        <v>42011</v>
      </c>
      <c r="L1" s="179"/>
      <c r="M1" s="179"/>
      <c r="N1" s="179"/>
      <c r="O1" s="54"/>
      <c r="P1" s="55"/>
      <c r="Q1" s="56"/>
      <c r="R1" s="179"/>
      <c r="S1" s="179"/>
      <c r="T1" s="179"/>
      <c r="U1" s="179"/>
    </row>
    <row r="2" spans="1:21" ht="12" customHeight="1">
      <c r="A2" s="313"/>
      <c r="B2" s="313"/>
      <c r="C2" s="313"/>
      <c r="D2" s="313"/>
      <c r="E2" s="313"/>
      <c r="G2" s="8"/>
      <c r="K2" s="60"/>
      <c r="O2" s="61" t="s">
        <v>15</v>
      </c>
      <c r="P2" s="62"/>
      <c r="Q2" s="63"/>
    </row>
    <row r="3" spans="1:21" ht="11.25">
      <c r="A3" s="313"/>
      <c r="B3" s="313"/>
      <c r="C3" s="313"/>
      <c r="D3" s="313"/>
      <c r="E3" s="313"/>
      <c r="G3" s="8" t="s">
        <v>170</v>
      </c>
      <c r="K3" s="60"/>
      <c r="O3" s="305" t="s">
        <v>156</v>
      </c>
      <c r="P3" s="306"/>
      <c r="Q3" s="307"/>
    </row>
    <row r="4" spans="1:21" ht="12" customHeight="1">
      <c r="A4" s="313"/>
      <c r="B4" s="313"/>
      <c r="C4" s="313"/>
      <c r="D4" s="313"/>
      <c r="E4" s="313"/>
      <c r="G4" s="11"/>
      <c r="K4" s="60"/>
      <c r="O4" s="64"/>
      <c r="P4" s="62"/>
      <c r="Q4" s="63"/>
    </row>
    <row r="5" spans="1:21" ht="12" customHeight="1">
      <c r="K5" s="60"/>
      <c r="O5" s="308" t="s">
        <v>157</v>
      </c>
      <c r="P5" s="309"/>
      <c r="Q5" s="310"/>
    </row>
    <row r="6" spans="1:21" ht="12" customHeight="1">
      <c r="G6" s="8" t="s">
        <v>49</v>
      </c>
      <c r="K6" s="60"/>
      <c r="O6" s="298" t="s">
        <v>158</v>
      </c>
      <c r="P6" s="299"/>
      <c r="Q6" s="300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298"/>
      <c r="P7" s="299"/>
      <c r="Q7" s="300"/>
    </row>
    <row r="8" spans="1:21" ht="12" customHeight="1">
      <c r="A8" s="13"/>
      <c r="B8" s="14"/>
      <c r="C8" s="14"/>
      <c r="D8" s="73" t="s">
        <v>173</v>
      </c>
      <c r="E8" s="174"/>
      <c r="F8" s="174"/>
      <c r="G8" s="174"/>
      <c r="H8" s="16"/>
      <c r="I8" s="17"/>
      <c r="J8" s="14"/>
      <c r="K8" s="74">
        <f>'YR 1'!K8</f>
        <v>0</v>
      </c>
      <c r="L8" s="75"/>
      <c r="M8" s="75"/>
      <c r="O8" s="298"/>
      <c r="P8" s="299"/>
      <c r="Q8" s="300"/>
    </row>
    <row r="9" spans="1:21" ht="12" customHeight="1" thickBot="1">
      <c r="A9" s="58"/>
      <c r="D9" s="76"/>
      <c r="E9" s="76"/>
      <c r="F9" s="76"/>
      <c r="G9" s="76"/>
      <c r="H9" s="77"/>
      <c r="I9" s="78"/>
      <c r="J9" s="79"/>
      <c r="K9" s="80" t="s">
        <v>57</v>
      </c>
      <c r="L9" s="81"/>
      <c r="M9" s="81"/>
      <c r="O9" s="301"/>
      <c r="P9" s="302"/>
      <c r="Q9" s="303"/>
    </row>
    <row r="10" spans="1:21" ht="12" customHeight="1">
      <c r="A10" s="65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82"/>
    </row>
    <row r="11" spans="1:21" ht="12" customHeight="1">
      <c r="A11" s="13"/>
      <c r="B11" s="14"/>
      <c r="C11" s="14"/>
      <c r="D11" s="83">
        <f>'YR 1'!D11</f>
        <v>0</v>
      </c>
      <c r="E11" s="22"/>
      <c r="F11" s="22"/>
      <c r="G11" s="22"/>
      <c r="H11" s="17"/>
      <c r="I11" s="17"/>
      <c r="J11" s="84" t="s">
        <v>44</v>
      </c>
      <c r="K11" s="82"/>
    </row>
    <row r="12" spans="1:21" ht="12" customHeight="1">
      <c r="A12" s="65" t="s">
        <v>58</v>
      </c>
      <c r="D12" s="85"/>
      <c r="E12" s="85"/>
      <c r="F12" s="85"/>
      <c r="G12" s="85"/>
      <c r="H12" s="86"/>
      <c r="I12" s="87" t="s">
        <v>17</v>
      </c>
      <c r="J12" s="88"/>
      <c r="K12" s="89"/>
      <c r="L12" s="75"/>
      <c r="M12" s="75"/>
      <c r="P12" s="304"/>
      <c r="Q12" s="304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  <c r="P13" s="72" t="s">
        <v>39</v>
      </c>
      <c r="Q13" s="72" t="s">
        <v>11</v>
      </c>
      <c r="R13" s="58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  <c r="P14" s="72" t="s">
        <v>65</v>
      </c>
      <c r="Q14" s="72" t="s">
        <v>12</v>
      </c>
      <c r="R14" s="99" t="s">
        <v>128</v>
      </c>
    </row>
    <row r="15" spans="1:21" s="44" customFormat="1" ht="12" customHeight="1">
      <c r="A15" s="100">
        <v>1</v>
      </c>
      <c r="B15" s="23"/>
      <c r="C15" s="24"/>
      <c r="D15" s="180">
        <f>D11</f>
        <v>0</v>
      </c>
      <c r="E15" s="102"/>
      <c r="F15" s="102"/>
      <c r="G15" s="102"/>
      <c r="H15" s="74"/>
      <c r="I15" s="74"/>
      <c r="J15" s="74"/>
      <c r="K15" s="103">
        <f>(IF(R15=12, (P15*H15),0)+IF(R15&lt;12, (P15*(I15+J15)),0))</f>
        <v>0</v>
      </c>
      <c r="L15" s="104"/>
      <c r="M15" s="104"/>
      <c r="N15" s="44" t="s">
        <v>21</v>
      </c>
      <c r="O15" s="181">
        <f>D15</f>
        <v>0</v>
      </c>
      <c r="P15" s="195">
        <f>Q15/R15</f>
        <v>0</v>
      </c>
      <c r="Q15" s="106">
        <f>'YR 2'!Q15</f>
        <v>0</v>
      </c>
      <c r="R15" s="74">
        <v>9</v>
      </c>
    </row>
    <row r="16" spans="1:21" s="44" customFormat="1" ht="12" customHeight="1">
      <c r="A16" s="100">
        <v>2</v>
      </c>
      <c r="B16" s="23"/>
      <c r="C16" s="24"/>
      <c r="D16" s="183">
        <f>'YR 1'!D16</f>
        <v>0</v>
      </c>
      <c r="E16" s="102"/>
      <c r="F16" s="102"/>
      <c r="G16" s="102"/>
      <c r="H16" s="74">
        <v>0</v>
      </c>
      <c r="I16" s="74"/>
      <c r="J16" s="74"/>
      <c r="K16" s="103">
        <f>(IF(R16=12, (P16*H16),0)+IF(R16&lt;12, (P16*(I16+J16)),0))</f>
        <v>0</v>
      </c>
      <c r="L16" s="104"/>
      <c r="M16" s="104"/>
      <c r="N16" s="44" t="s">
        <v>22</v>
      </c>
      <c r="O16" s="181">
        <f>D16</f>
        <v>0</v>
      </c>
      <c r="P16" s="195">
        <f>Q16/R16</f>
        <v>0</v>
      </c>
      <c r="Q16" s="144">
        <f>'YR 1'!Q16</f>
        <v>0</v>
      </c>
      <c r="R16" s="74">
        <v>9</v>
      </c>
    </row>
    <row r="17" spans="1:18" s="44" customFormat="1" ht="12" customHeight="1">
      <c r="A17" s="100">
        <v>3</v>
      </c>
      <c r="B17" s="23"/>
      <c r="C17" s="24"/>
      <c r="D17" s="183">
        <f>'YR 1'!D17</f>
        <v>0</v>
      </c>
      <c r="E17" s="102"/>
      <c r="F17" s="102"/>
      <c r="G17" s="102"/>
      <c r="H17" s="74">
        <v>0</v>
      </c>
      <c r="I17" s="74"/>
      <c r="J17" s="74"/>
      <c r="K17" s="103">
        <f t="shared" ref="K17:K24" si="0">(IF(R17=12, (P17*H17),0)+IF(R17&lt;12, (P17*(I17+J17)),0))</f>
        <v>0</v>
      </c>
      <c r="L17" s="104"/>
      <c r="M17" s="104"/>
      <c r="N17" s="44" t="s">
        <v>22</v>
      </c>
      <c r="O17" s="181">
        <f t="shared" ref="O17:O24" si="1">D17</f>
        <v>0</v>
      </c>
      <c r="P17" s="195">
        <f t="shared" ref="P17:P24" si="2">Q17/R17</f>
        <v>0</v>
      </c>
      <c r="Q17" s="144">
        <f>'YR 1'!Q17</f>
        <v>0</v>
      </c>
      <c r="R17" s="74">
        <v>9</v>
      </c>
    </row>
    <row r="18" spans="1:18" s="44" customFormat="1" ht="12" customHeight="1">
      <c r="A18" s="100">
        <v>4</v>
      </c>
      <c r="B18" s="23"/>
      <c r="C18" s="24"/>
      <c r="D18" s="183">
        <f>'YR 1'!D18</f>
        <v>0</v>
      </c>
      <c r="E18" s="102"/>
      <c r="F18" s="102"/>
      <c r="G18" s="102"/>
      <c r="H18" s="74">
        <v>0</v>
      </c>
      <c r="I18" s="74"/>
      <c r="J18" s="74"/>
      <c r="K18" s="103">
        <f t="shared" si="0"/>
        <v>0</v>
      </c>
      <c r="L18" s="104"/>
      <c r="M18" s="104"/>
      <c r="N18" s="44" t="s">
        <v>22</v>
      </c>
      <c r="O18" s="181">
        <f t="shared" si="1"/>
        <v>0</v>
      </c>
      <c r="P18" s="195">
        <f t="shared" si="2"/>
        <v>0</v>
      </c>
      <c r="Q18" s="144">
        <f>'YR 1'!Q18</f>
        <v>0</v>
      </c>
      <c r="R18" s="74">
        <v>9</v>
      </c>
    </row>
    <row r="19" spans="1:18" s="44" customFormat="1" ht="12" customHeight="1">
      <c r="A19" s="100">
        <v>5</v>
      </c>
      <c r="B19" s="23"/>
      <c r="C19" s="24"/>
      <c r="D19" s="183">
        <f>'YR 1'!D19</f>
        <v>0</v>
      </c>
      <c r="E19" s="102"/>
      <c r="F19" s="102"/>
      <c r="G19" s="102"/>
      <c r="H19" s="74">
        <v>0</v>
      </c>
      <c r="I19" s="74"/>
      <c r="J19" s="74"/>
      <c r="K19" s="103">
        <f t="shared" si="0"/>
        <v>0</v>
      </c>
      <c r="L19" s="104"/>
      <c r="M19" s="104"/>
      <c r="N19" s="44" t="s">
        <v>22</v>
      </c>
      <c r="O19" s="181">
        <f t="shared" si="1"/>
        <v>0</v>
      </c>
      <c r="P19" s="195">
        <f t="shared" si="2"/>
        <v>0</v>
      </c>
      <c r="Q19" s="144">
        <f>'YR 1'!Q19</f>
        <v>0</v>
      </c>
      <c r="R19" s="74">
        <v>9</v>
      </c>
    </row>
    <row r="20" spans="1:18" s="44" customFormat="1" ht="12" hidden="1" customHeight="1">
      <c r="A20" s="100">
        <v>6</v>
      </c>
      <c r="B20" s="23"/>
      <c r="C20" s="24"/>
      <c r="D20" s="183">
        <f>'YR 1'!D20</f>
        <v>0</v>
      </c>
      <c r="E20" s="102"/>
      <c r="F20" s="102"/>
      <c r="G20" s="102"/>
      <c r="H20" s="74">
        <v>0</v>
      </c>
      <c r="I20" s="74"/>
      <c r="J20" s="74"/>
      <c r="K20" s="103">
        <f t="shared" si="0"/>
        <v>0</v>
      </c>
      <c r="L20" s="104"/>
      <c r="M20" s="104"/>
      <c r="N20" s="44" t="s">
        <v>22</v>
      </c>
      <c r="O20" s="181">
        <f t="shared" si="1"/>
        <v>0</v>
      </c>
      <c r="P20" s="195">
        <f t="shared" si="2"/>
        <v>0</v>
      </c>
      <c r="Q20" s="144">
        <f>'YR 1'!Q20</f>
        <v>0</v>
      </c>
      <c r="R20" s="74">
        <v>9</v>
      </c>
    </row>
    <row r="21" spans="1:18" s="44" customFormat="1" ht="12" hidden="1" customHeight="1">
      <c r="A21" s="100">
        <v>7</v>
      </c>
      <c r="B21" s="23"/>
      <c r="C21" s="24"/>
      <c r="D21" s="183">
        <f>'YR 1'!D21</f>
        <v>0</v>
      </c>
      <c r="E21" s="102"/>
      <c r="F21" s="102"/>
      <c r="G21" s="102"/>
      <c r="H21" s="74">
        <v>0</v>
      </c>
      <c r="I21" s="74"/>
      <c r="J21" s="74"/>
      <c r="K21" s="103">
        <f t="shared" si="0"/>
        <v>0</v>
      </c>
      <c r="L21" s="104"/>
      <c r="M21" s="104"/>
      <c r="N21" s="44" t="s">
        <v>22</v>
      </c>
      <c r="O21" s="181">
        <f t="shared" si="1"/>
        <v>0</v>
      </c>
      <c r="P21" s="195">
        <f t="shared" si="2"/>
        <v>0</v>
      </c>
      <c r="Q21" s="144">
        <f>'YR 1'!Q21</f>
        <v>0</v>
      </c>
      <c r="R21" s="74">
        <v>9</v>
      </c>
    </row>
    <row r="22" spans="1:18" s="44" customFormat="1" ht="12" hidden="1" customHeight="1">
      <c r="A22" s="100">
        <v>8</v>
      </c>
      <c r="B22" s="23"/>
      <c r="C22" s="24"/>
      <c r="D22" s="183">
        <f>'YR 1'!D22</f>
        <v>0</v>
      </c>
      <c r="E22" s="102"/>
      <c r="F22" s="102"/>
      <c r="G22" s="102"/>
      <c r="H22" s="74">
        <v>0</v>
      </c>
      <c r="I22" s="74"/>
      <c r="J22" s="74"/>
      <c r="K22" s="103">
        <f t="shared" si="0"/>
        <v>0</v>
      </c>
      <c r="L22" s="104"/>
      <c r="M22" s="104"/>
      <c r="N22" s="44" t="s">
        <v>22</v>
      </c>
      <c r="O22" s="181">
        <f t="shared" si="1"/>
        <v>0</v>
      </c>
      <c r="P22" s="195">
        <f t="shared" si="2"/>
        <v>0</v>
      </c>
      <c r="Q22" s="144">
        <f>'YR 1'!Q22</f>
        <v>0</v>
      </c>
      <c r="R22" s="74">
        <v>9</v>
      </c>
    </row>
    <row r="23" spans="1:18" s="44" customFormat="1" ht="12" hidden="1" customHeight="1">
      <c r="A23" s="100">
        <v>9</v>
      </c>
      <c r="B23" s="23"/>
      <c r="C23" s="24"/>
      <c r="D23" s="183">
        <f>'YR 1'!D23</f>
        <v>0</v>
      </c>
      <c r="E23" s="102"/>
      <c r="F23" s="102"/>
      <c r="G23" s="102"/>
      <c r="H23" s="74">
        <v>0</v>
      </c>
      <c r="I23" s="74"/>
      <c r="J23" s="74"/>
      <c r="K23" s="103">
        <f t="shared" si="0"/>
        <v>0</v>
      </c>
      <c r="L23" s="104"/>
      <c r="M23" s="104"/>
      <c r="N23" s="44" t="s">
        <v>22</v>
      </c>
      <c r="O23" s="181">
        <f t="shared" si="1"/>
        <v>0</v>
      </c>
      <c r="P23" s="195">
        <f t="shared" si="2"/>
        <v>0</v>
      </c>
      <c r="Q23" s="144">
        <f>'YR 1'!Q23</f>
        <v>0</v>
      </c>
      <c r="R23" s="74">
        <v>9</v>
      </c>
    </row>
    <row r="24" spans="1:18" s="44" customFormat="1" ht="12" customHeight="1">
      <c r="A24" s="100">
        <v>10</v>
      </c>
      <c r="B24" s="23"/>
      <c r="C24" s="24"/>
      <c r="D24" s="183">
        <f>'YR 1'!D24</f>
        <v>0</v>
      </c>
      <c r="E24" s="102"/>
      <c r="F24" s="102"/>
      <c r="G24" s="102"/>
      <c r="H24" s="74">
        <v>0</v>
      </c>
      <c r="I24" s="74"/>
      <c r="J24" s="74"/>
      <c r="K24" s="103">
        <f t="shared" si="0"/>
        <v>0</v>
      </c>
      <c r="L24" s="104"/>
      <c r="M24" s="104"/>
      <c r="N24" s="44" t="s">
        <v>22</v>
      </c>
      <c r="O24" s="181">
        <f t="shared" si="1"/>
        <v>0</v>
      </c>
      <c r="P24" s="195">
        <f t="shared" si="2"/>
        <v>0</v>
      </c>
      <c r="Q24" s="144">
        <f>'YR 1'!Q24</f>
        <v>0</v>
      </c>
      <c r="R24" s="74">
        <v>9</v>
      </c>
    </row>
    <row r="25" spans="1:18" s="44" customFormat="1" ht="12" customHeight="1">
      <c r="A25" s="100"/>
      <c r="B25" s="24"/>
      <c r="C25" s="24"/>
      <c r="D25" s="175" t="s">
        <v>54</v>
      </c>
      <c r="E25" s="156"/>
      <c r="F25" s="156"/>
      <c r="G25" s="184"/>
      <c r="H25" s="74"/>
      <c r="I25" s="196"/>
      <c r="J25" s="196"/>
      <c r="K25" s="103">
        <f>((H25)*P25)</f>
        <v>0</v>
      </c>
      <c r="L25" s="104"/>
      <c r="M25" s="104"/>
      <c r="O25" s="175" t="s">
        <v>40</v>
      </c>
      <c r="P25" s="195">
        <f t="shared" ref="P25:P32" si="3">Q25/12</f>
        <v>0</v>
      </c>
      <c r="Q25" s="144">
        <f>'YR 2'!Q25</f>
        <v>0</v>
      </c>
      <c r="R25" s="114"/>
    </row>
    <row r="26" spans="1:18" s="44" customFormat="1" ht="12" customHeight="1">
      <c r="A26" s="100"/>
      <c r="B26" s="24"/>
      <c r="C26" s="24"/>
      <c r="D26" s="175" t="s">
        <v>54</v>
      </c>
      <c r="E26" s="102"/>
      <c r="F26" s="102"/>
      <c r="G26" s="112"/>
      <c r="H26" s="74"/>
      <c r="I26" s="196"/>
      <c r="J26" s="196"/>
      <c r="K26" s="103">
        <f>((H26)*P26)</f>
        <v>0</v>
      </c>
      <c r="L26" s="104"/>
      <c r="M26" s="104"/>
      <c r="O26" s="175" t="s">
        <v>40</v>
      </c>
      <c r="P26" s="195">
        <f>Q26/12</f>
        <v>0</v>
      </c>
      <c r="Q26" s="144">
        <f>'YR 1'!Q26</f>
        <v>0</v>
      </c>
      <c r="R26" s="114"/>
    </row>
    <row r="27" spans="1:18" s="44" customFormat="1" ht="12" customHeight="1">
      <c r="A27" s="100"/>
      <c r="B27" s="24"/>
      <c r="C27" s="24"/>
      <c r="D27" s="175" t="s">
        <v>54</v>
      </c>
      <c r="E27" s="102"/>
      <c r="F27" s="102"/>
      <c r="G27" s="112"/>
      <c r="H27" s="74"/>
      <c r="I27" s="196"/>
      <c r="J27" s="196"/>
      <c r="K27" s="103">
        <f>((H27)*P27)</f>
        <v>0</v>
      </c>
      <c r="L27" s="104"/>
      <c r="M27" s="104"/>
      <c r="O27" s="175" t="s">
        <v>40</v>
      </c>
      <c r="P27" s="195">
        <f>Q27/12</f>
        <v>0</v>
      </c>
      <c r="Q27" s="144">
        <f>'YR 1'!Q27</f>
        <v>0</v>
      </c>
      <c r="R27" s="114"/>
    </row>
    <row r="28" spans="1:18" s="44" customFormat="1" ht="12" customHeight="1" thickBot="1">
      <c r="A28" s="100"/>
      <c r="B28" s="24"/>
      <c r="C28" s="24"/>
      <c r="D28" s="175" t="s">
        <v>54</v>
      </c>
      <c r="E28" s="102"/>
      <c r="F28" s="102"/>
      <c r="G28" s="112"/>
      <c r="H28" s="74"/>
      <c r="I28" s="196"/>
      <c r="J28" s="196"/>
      <c r="K28" s="103">
        <f>((H28)*P28)</f>
        <v>0</v>
      </c>
      <c r="L28" s="104"/>
      <c r="M28" s="104"/>
      <c r="O28" s="175" t="s">
        <v>40</v>
      </c>
      <c r="P28" s="195">
        <f>Q28/12</f>
        <v>0</v>
      </c>
      <c r="Q28" s="144">
        <f>'YR 1'!Q28</f>
        <v>0</v>
      </c>
      <c r="R28" s="114"/>
    </row>
    <row r="29" spans="1:18" s="44" customFormat="1" ht="12" customHeight="1" thickBot="1">
      <c r="A29" s="116">
        <v>11</v>
      </c>
      <c r="B29" s="26"/>
      <c r="C29" s="67" t="s">
        <v>68</v>
      </c>
      <c r="D29" s="117"/>
      <c r="E29" s="117"/>
      <c r="F29" s="117"/>
      <c r="G29" s="117"/>
      <c r="H29" s="74"/>
      <c r="I29" s="196"/>
      <c r="J29" s="196"/>
      <c r="K29" s="103">
        <f>P30*H29</f>
        <v>0</v>
      </c>
      <c r="L29" s="104"/>
      <c r="M29" s="104"/>
      <c r="O29" s="43" t="s">
        <v>66</v>
      </c>
      <c r="P29" s="197">
        <f t="shared" si="3"/>
        <v>0</v>
      </c>
      <c r="Q29" s="144">
        <f>'YR 1'!Q29</f>
        <v>0</v>
      </c>
      <c r="R29" s="114"/>
    </row>
    <row r="30" spans="1:18" s="44" customFormat="1" ht="12" customHeight="1">
      <c r="A30" s="100">
        <v>12</v>
      </c>
      <c r="B30" s="118" t="s">
        <v>69</v>
      </c>
      <c r="C30" s="27"/>
      <c r="D30" s="117" t="s">
        <v>70</v>
      </c>
      <c r="E30" s="117"/>
      <c r="F30" s="117"/>
      <c r="G30" s="117"/>
      <c r="H30" s="186">
        <f>SUM(H15:H28)</f>
        <v>0</v>
      </c>
      <c r="I30" s="186">
        <f>SUM(I15:I29)</f>
        <v>0</v>
      </c>
      <c r="J30" s="186">
        <f>SUM(J15:J29)</f>
        <v>0</v>
      </c>
      <c r="K30" s="124">
        <f>SUM(K15:K29)</f>
        <v>0</v>
      </c>
      <c r="L30" s="120"/>
      <c r="M30" s="120"/>
      <c r="O30" s="43" t="s">
        <v>6</v>
      </c>
      <c r="P30" s="197">
        <f t="shared" si="3"/>
        <v>0</v>
      </c>
      <c r="Q30" s="144">
        <f>'YR 1'!Q30</f>
        <v>0</v>
      </c>
      <c r="R30" s="114"/>
    </row>
    <row r="31" spans="1:18" s="44" customFormat="1" ht="12" customHeight="1" thickBot="1">
      <c r="A31" s="116" t="s">
        <v>71</v>
      </c>
      <c r="B31" s="67" t="s">
        <v>72</v>
      </c>
      <c r="C31" s="67"/>
      <c r="D31" s="117"/>
      <c r="E31" s="117"/>
      <c r="F31" s="117"/>
      <c r="G31" s="117"/>
      <c r="H31" s="121"/>
      <c r="I31" s="121"/>
      <c r="J31" s="121"/>
      <c r="K31" s="121"/>
      <c r="L31" s="39"/>
      <c r="M31" s="39"/>
      <c r="O31" s="43" t="s">
        <v>7</v>
      </c>
      <c r="P31" s="197">
        <f t="shared" si="3"/>
        <v>0</v>
      </c>
      <c r="Q31" s="144">
        <f>'YR 2'!Q31</f>
        <v>0</v>
      </c>
      <c r="R31" s="114"/>
    </row>
    <row r="32" spans="1:18" s="44" customFormat="1" ht="12" customHeight="1" thickBot="1">
      <c r="A32" s="116" t="s">
        <v>9</v>
      </c>
      <c r="B32" s="28"/>
      <c r="C32" s="67" t="s">
        <v>104</v>
      </c>
      <c r="D32" s="122"/>
      <c r="E32" s="117"/>
      <c r="F32" s="117"/>
      <c r="G32" s="117"/>
      <c r="H32" s="74"/>
      <c r="I32" s="113"/>
      <c r="J32" s="113"/>
      <c r="K32" s="187"/>
      <c r="L32" s="104"/>
      <c r="M32" s="104"/>
      <c r="O32" s="43" t="s">
        <v>19</v>
      </c>
      <c r="P32" s="197">
        <f t="shared" si="3"/>
        <v>0</v>
      </c>
      <c r="Q32" s="144">
        <f>'YR 1'!Q32</f>
        <v>0</v>
      </c>
      <c r="R32" s="114"/>
    </row>
    <row r="33" spans="1:18" s="44" customFormat="1" ht="12" customHeight="1" thickBot="1">
      <c r="A33" s="116" t="s">
        <v>76</v>
      </c>
      <c r="B33" s="29"/>
      <c r="C33" s="67" t="s">
        <v>77</v>
      </c>
      <c r="D33" s="117"/>
      <c r="E33" s="117"/>
      <c r="F33" s="70"/>
      <c r="G33" s="70"/>
      <c r="H33" s="74"/>
      <c r="I33" s="113"/>
      <c r="J33" s="113"/>
      <c r="K33" s="187">
        <f>(P31*H33)*B33</f>
        <v>0</v>
      </c>
      <c r="L33" s="104"/>
      <c r="M33" s="104"/>
      <c r="O33" s="43"/>
    </row>
    <row r="34" spans="1:18" s="44" customFormat="1" ht="12" customHeight="1" thickBot="1">
      <c r="A34" s="116" t="s">
        <v>78</v>
      </c>
      <c r="B34" s="29"/>
      <c r="C34" s="67" t="s">
        <v>79</v>
      </c>
      <c r="D34" s="117"/>
      <c r="E34" s="117"/>
      <c r="F34" s="176">
        <f>Q29/12</f>
        <v>0</v>
      </c>
      <c r="G34" s="30" t="s">
        <v>13</v>
      </c>
      <c r="H34" s="74"/>
      <c r="I34" s="74"/>
      <c r="J34" s="74"/>
      <c r="K34" s="187">
        <f>B34*F34*H34</f>
        <v>0</v>
      </c>
      <c r="L34" s="104"/>
      <c r="M34" s="104"/>
      <c r="O34" s="43"/>
    </row>
    <row r="35" spans="1:18" s="44" customFormat="1" ht="12" customHeight="1" thickBot="1">
      <c r="A35" s="116" t="s">
        <v>80</v>
      </c>
      <c r="B35" s="28"/>
      <c r="C35" s="67" t="s">
        <v>81</v>
      </c>
      <c r="D35" s="117"/>
      <c r="E35" s="117"/>
      <c r="F35" s="123"/>
      <c r="G35" s="117"/>
      <c r="H35" s="74"/>
      <c r="I35" s="125" t="s">
        <v>41</v>
      </c>
      <c r="J35" s="125">
        <v>0</v>
      </c>
      <c r="K35" s="187">
        <f>B35*(Rates!B22*Rates!B23)*'YR 1'!H35</f>
        <v>0</v>
      </c>
      <c r="L35" s="104"/>
      <c r="M35" s="104"/>
      <c r="O35" s="31"/>
      <c r="P35" s="32" t="s">
        <v>75</v>
      </c>
      <c r="Q35" s="33"/>
    </row>
    <row r="36" spans="1:18" s="44" customFormat="1" ht="12" customHeight="1" thickBot="1">
      <c r="A36" s="116" t="s">
        <v>82</v>
      </c>
      <c r="B36" s="28"/>
      <c r="C36" s="67" t="s">
        <v>83</v>
      </c>
      <c r="D36" s="117"/>
      <c r="E36" s="117"/>
      <c r="F36" s="117"/>
      <c r="G36" s="126"/>
      <c r="H36" s="74"/>
      <c r="I36" s="125" t="s">
        <v>20</v>
      </c>
      <c r="J36" s="125"/>
      <c r="K36" s="187">
        <f>Q32/12*B36*H36</f>
        <v>0</v>
      </c>
      <c r="L36" s="104"/>
      <c r="M36" s="104"/>
      <c r="N36" s="44" t="s">
        <v>21</v>
      </c>
      <c r="O36" s="276">
        <f>D11</f>
        <v>0</v>
      </c>
      <c r="P36" s="190">
        <f>IF(R15&gt;9, (H15*Rates!B13+P15*H15*Rates!B4), ((I15*P15)*Rates!B4)+(I15*Rates!B12)+((J15*P15)*Rates!B4))</f>
        <v>0</v>
      </c>
      <c r="Q36" s="104"/>
      <c r="R36" s="127"/>
    </row>
    <row r="37" spans="1:18" s="44" customFormat="1" ht="12" customHeight="1" thickBot="1">
      <c r="A37" s="116" t="s">
        <v>67</v>
      </c>
      <c r="B37" s="34"/>
      <c r="C37" s="67" t="s">
        <v>84</v>
      </c>
      <c r="D37" s="117"/>
      <c r="E37" s="117"/>
      <c r="F37" s="117"/>
      <c r="G37" s="117"/>
      <c r="H37" s="128"/>
      <c r="I37" s="129"/>
      <c r="J37" s="67"/>
      <c r="K37" s="103">
        <f>(P30*H37)*B37</f>
        <v>0</v>
      </c>
      <c r="L37" s="104"/>
      <c r="M37" s="104"/>
      <c r="N37" s="44" t="s">
        <v>22</v>
      </c>
      <c r="O37" s="276">
        <f>D16</f>
        <v>0</v>
      </c>
      <c r="P37" s="190">
        <f>IF(R16&gt;9, (H16*Rates!B13+P16*H16*Rates!B4), ((I16*P16)*Rates!B4)+(I16*Rates!B12)+((J16*P16)*Rates!B4))</f>
        <v>0</v>
      </c>
      <c r="Q37" s="104"/>
      <c r="R37" s="127"/>
    </row>
    <row r="38" spans="1:18" s="44" customFormat="1" ht="12" customHeight="1" thickBo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189">
        <f>SUM(K30:K37)</f>
        <v>0</v>
      </c>
      <c r="L38" s="39"/>
      <c r="M38" s="39"/>
      <c r="N38" s="44" t="s">
        <v>22</v>
      </c>
      <c r="O38" s="276">
        <f t="shared" ref="O38:O45" si="4">D17</f>
        <v>0</v>
      </c>
      <c r="P38" s="190">
        <f>IF(R17&gt;9, (H17*Rates!B13+P17*H17*Rates!B4), ((I17*P17)*Rates!B4)+(I17*Rates!B12)+((J17*P17)*Rates!B4))</f>
        <v>0</v>
      </c>
      <c r="Q38" s="104"/>
      <c r="R38" s="127"/>
    </row>
    <row r="39" spans="1:18" s="44" customFormat="1" ht="12" customHeight="1" thickBo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190">
        <f>P55</f>
        <v>0</v>
      </c>
      <c r="L39" s="104"/>
      <c r="M39" s="104"/>
      <c r="N39" s="44" t="s">
        <v>22</v>
      </c>
      <c r="O39" s="276">
        <f t="shared" si="4"/>
        <v>0</v>
      </c>
      <c r="P39" s="190">
        <f>IF(R18&gt;9, (H18*Rates!B13+P18*H18*Rates!B4), ((I18*P18)*Rates!B4)+(I18*Rates!B12)+((J18*P18)*Rates!B4))</f>
        <v>0</v>
      </c>
      <c r="Q39" s="104"/>
      <c r="R39" s="127"/>
    </row>
    <row r="40" spans="1:18" s="44" customFormat="1" ht="12" customHeight="1" thickBo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189">
        <f>SUM(K38:K39)</f>
        <v>0</v>
      </c>
      <c r="L40" s="39"/>
      <c r="M40" s="39"/>
      <c r="N40" s="44" t="s">
        <v>22</v>
      </c>
      <c r="O40" s="276">
        <f t="shared" si="4"/>
        <v>0</v>
      </c>
      <c r="P40" s="190">
        <f>IF(R19&gt;9, (H19*Rates!B13+P19*H19*Rates!B4), ((I19*P19)*Rates!B4)+(I19*Rates!B12)+((J19*P19)*Rates!B4))</f>
        <v>0</v>
      </c>
      <c r="Q40" s="104"/>
      <c r="R40" s="127"/>
    </row>
    <row r="41" spans="1:18" s="44" customFormat="1" ht="12" customHeight="1" thickBo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121"/>
      <c r="L41" s="39"/>
      <c r="M41" s="39"/>
      <c r="N41" s="44" t="s">
        <v>22</v>
      </c>
      <c r="O41" s="276">
        <f t="shared" si="4"/>
        <v>0</v>
      </c>
      <c r="P41" s="190">
        <f>IF(R20&gt;9, (H20*Rates!B13+P20*H20*Rates!B4), ((I20*P20)*Rates!B4)+(I20*Rates!B12)+((J20*P20)*Rates!B4))</f>
        <v>0</v>
      </c>
      <c r="Q41" s="104"/>
      <c r="R41" s="127"/>
    </row>
    <row r="42" spans="1:18" s="44" customFormat="1" ht="12" customHeight="1" thickBo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6"/>
      <c r="J42" s="37"/>
      <c r="K42" s="121"/>
      <c r="L42" s="39"/>
      <c r="M42" s="39"/>
      <c r="N42" s="44" t="s">
        <v>22</v>
      </c>
      <c r="O42" s="276">
        <f t="shared" si="4"/>
        <v>0</v>
      </c>
      <c r="P42" s="190">
        <f>IF(R21&gt;9, (H21*Rates!B13+P21*H21*Rates!B4), ((I21*P21)*Rates!B4)+(I21*Rates!B12)+((J21*P21)*Rates!B4))</f>
        <v>0</v>
      </c>
      <c r="Q42" s="104"/>
      <c r="R42" s="127"/>
    </row>
    <row r="43" spans="1:18" s="44" customFormat="1" ht="12" customHeight="1" thickBot="1">
      <c r="A43" s="36"/>
      <c r="B43" s="37"/>
      <c r="C43" s="37"/>
      <c r="D43" s="107"/>
      <c r="E43" s="38"/>
      <c r="G43" s="107"/>
      <c r="H43" s="137" t="s">
        <v>3</v>
      </c>
      <c r="I43" s="136"/>
      <c r="J43" s="37"/>
      <c r="K43" s="121"/>
      <c r="L43" s="39"/>
      <c r="M43" s="39"/>
      <c r="N43" s="44" t="s">
        <v>22</v>
      </c>
      <c r="O43" s="276">
        <f t="shared" si="4"/>
        <v>0</v>
      </c>
      <c r="P43" s="190">
        <f>IF(R22&gt;9, (H22*Rates!B13+P22*H22*Rates!B4), ((I22*P22)*Rates!B4)+(I22*Rates!B12)+((J22*P22)*Rates!B4))</f>
        <v>0</v>
      </c>
      <c r="Q43" s="104"/>
      <c r="R43" s="127"/>
    </row>
    <row r="44" spans="1:18" s="44" customFormat="1" ht="12" customHeight="1" thickBot="1">
      <c r="A44" s="36"/>
      <c r="B44" s="37"/>
      <c r="C44" s="37"/>
      <c r="D44" s="74"/>
      <c r="E44" s="138"/>
      <c r="F44" s="138"/>
      <c r="G44" s="74"/>
      <c r="H44" s="38"/>
      <c r="I44" s="38"/>
      <c r="J44" s="38"/>
      <c r="K44" s="121"/>
      <c r="L44" s="39"/>
      <c r="M44" s="39"/>
      <c r="N44" s="44" t="s">
        <v>22</v>
      </c>
      <c r="O44" s="276">
        <f t="shared" si="4"/>
        <v>0</v>
      </c>
      <c r="P44" s="190">
        <f>IF(R23&gt;9, (H23*Rates!B13+P23*H23*Rates!B4), ((I23*P23)*Rates!B4)+(I23*Rates!B12)+((J23*P23)*Rates!B4))</f>
        <v>0</v>
      </c>
      <c r="Q44" s="104"/>
      <c r="R44" s="127"/>
    </row>
    <row r="45" spans="1:18" s="44" customFormat="1" ht="12" customHeight="1" thickBot="1">
      <c r="A45" s="36"/>
      <c r="B45" s="37"/>
      <c r="C45" s="37"/>
      <c r="D45" s="74"/>
      <c r="E45" s="138"/>
      <c r="F45" s="138"/>
      <c r="G45" s="74"/>
      <c r="H45" s="38"/>
      <c r="I45" s="38"/>
      <c r="J45" s="38"/>
      <c r="K45" s="121"/>
      <c r="L45" s="39"/>
      <c r="M45" s="39"/>
      <c r="N45" s="44" t="s">
        <v>22</v>
      </c>
      <c r="O45" s="276">
        <f t="shared" si="4"/>
        <v>0</v>
      </c>
      <c r="P45" s="190">
        <f>IF(R24&gt;9, (H24*Rates!B13+P24*H24*Rates!B4), ((I24*P24)*Rates!B4)+(I24*Rates!B12)+((J24*P24)*Rates!B4))</f>
        <v>0</v>
      </c>
      <c r="Q45" s="104"/>
    </row>
    <row r="46" spans="1:18" s="44" customFormat="1" ht="12" customHeight="1" thickBot="1">
      <c r="A46" s="36"/>
      <c r="B46" s="37"/>
      <c r="C46" s="37"/>
      <c r="D46" s="74"/>
      <c r="E46" s="38"/>
      <c r="F46" s="38"/>
      <c r="G46" s="74"/>
      <c r="H46" s="38"/>
      <c r="I46" s="38"/>
      <c r="J46" s="38"/>
      <c r="K46" s="121"/>
      <c r="L46" s="39"/>
      <c r="M46" s="39"/>
      <c r="O46" s="43" t="str">
        <f>O25</f>
        <v>PostDocs W/Benefit</v>
      </c>
      <c r="P46" s="190">
        <f>(P25*H25)*Rates!B4+(H25*Rates!B13)</f>
        <v>0</v>
      </c>
      <c r="Q46" s="104"/>
    </row>
    <row r="47" spans="1:18" s="44" customFormat="1" ht="12" customHeight="1" thickBot="1">
      <c r="A47" s="139"/>
      <c r="B47" s="140" t="s">
        <v>91</v>
      </c>
      <c r="C47" s="94"/>
      <c r="D47" s="141"/>
      <c r="E47" s="141"/>
      <c r="F47" s="141"/>
      <c r="G47" s="40"/>
      <c r="H47" s="141"/>
      <c r="I47" s="141"/>
      <c r="J47" s="141"/>
      <c r="K47" s="190">
        <f>G43+G44+G45+G46</f>
        <v>0</v>
      </c>
      <c r="L47" s="104"/>
      <c r="M47" s="104"/>
      <c r="O47" s="43" t="str">
        <f>O26</f>
        <v>PostDocs W/Benefit</v>
      </c>
      <c r="P47" s="190">
        <f>(P26*H26)*Rates!B4+(H26*Rates!B13)</f>
        <v>0</v>
      </c>
      <c r="Q47" s="39">
        <f>SUM(Q36:Q46)</f>
        <v>0</v>
      </c>
    </row>
    <row r="48" spans="1:18" s="44" customFormat="1" ht="12" customHeight="1" thickBot="1">
      <c r="A48" s="131" t="s">
        <v>92</v>
      </c>
      <c r="B48" s="133" t="s">
        <v>93</v>
      </c>
      <c r="C48" s="133"/>
      <c r="D48" s="142"/>
      <c r="E48" s="142"/>
      <c r="F48" s="142" t="s">
        <v>94</v>
      </c>
      <c r="G48" s="134"/>
      <c r="H48" s="134"/>
      <c r="I48" s="94"/>
      <c r="J48" s="143"/>
      <c r="K48" s="144"/>
      <c r="L48" s="104"/>
      <c r="M48" s="104"/>
      <c r="O48" s="43" t="str">
        <f>O27</f>
        <v>PostDocs W/Benefit</v>
      </c>
      <c r="P48" s="190">
        <f>(P27*H27)*Rates!B4+(H27*Rates!B13)</f>
        <v>0</v>
      </c>
    </row>
    <row r="49" spans="1:16" s="44" customFormat="1" ht="12" customHeight="1" thickBot="1">
      <c r="A49" s="65"/>
      <c r="B49" s="60"/>
      <c r="C49" s="60"/>
      <c r="D49" s="123"/>
      <c r="E49" s="123"/>
      <c r="F49" s="95" t="s">
        <v>95</v>
      </c>
      <c r="G49" s="95"/>
      <c r="H49" s="141"/>
      <c r="I49" s="141"/>
      <c r="J49" s="141"/>
      <c r="K49" s="144"/>
      <c r="L49" s="104"/>
      <c r="M49" s="104"/>
      <c r="O49" s="43" t="str">
        <f>O28</f>
        <v>PostDocs W/Benefit</v>
      </c>
      <c r="P49" s="190">
        <f>(P28*H28)*Rates!B4+(H28*Rates!B13)</f>
        <v>0</v>
      </c>
    </row>
    <row r="50" spans="1:16" s="44" customFormat="1" ht="12" customHeight="1" thickBo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121"/>
      <c r="L50" s="39"/>
      <c r="M50" s="39"/>
      <c r="O50" s="43" t="s">
        <v>8</v>
      </c>
      <c r="P50" s="190">
        <f>(K34*Rates!B5)</f>
        <v>0</v>
      </c>
    </row>
    <row r="51" spans="1:16" s="44" customFormat="1" ht="12" customHeight="1" thickBot="1">
      <c r="A51" s="139"/>
      <c r="B51" s="140" t="s">
        <v>96</v>
      </c>
      <c r="C51" s="94"/>
      <c r="D51" s="95"/>
      <c r="E51" s="95"/>
      <c r="F51" s="146"/>
      <c r="G51" s="95"/>
      <c r="H51" s="94"/>
      <c r="I51" s="141"/>
      <c r="J51" s="141"/>
      <c r="K51" s="189">
        <f>SUM(K48:K49)</f>
        <v>0</v>
      </c>
      <c r="L51" s="39"/>
      <c r="M51" s="39"/>
      <c r="O51" s="43" t="s">
        <v>154</v>
      </c>
      <c r="P51" s="190">
        <f>(K35*Rates!B7)</f>
        <v>0</v>
      </c>
    </row>
    <row r="52" spans="1:16" s="44" customFormat="1" ht="12" customHeight="1" thickBot="1">
      <c r="A52" s="65" t="s">
        <v>97</v>
      </c>
      <c r="B52" s="58" t="s">
        <v>98</v>
      </c>
      <c r="C52" s="58"/>
      <c r="D52" s="76"/>
      <c r="E52" s="76"/>
      <c r="F52" s="76"/>
      <c r="G52" s="76"/>
      <c r="H52" s="76"/>
      <c r="I52" s="76"/>
      <c r="J52" s="76"/>
      <c r="K52" s="121"/>
      <c r="L52" s="39"/>
      <c r="M52" s="39"/>
      <c r="O52" s="43" t="s">
        <v>6</v>
      </c>
      <c r="P52" s="190">
        <f>K37*Rates!B4</f>
        <v>0</v>
      </c>
    </row>
    <row r="53" spans="1:16" s="44" customFormat="1" ht="12" customHeight="1" thickBot="1">
      <c r="A53" s="65"/>
      <c r="B53" s="147">
        <v>1</v>
      </c>
      <c r="C53" s="58" t="s">
        <v>99</v>
      </c>
      <c r="D53" s="76"/>
      <c r="E53" s="76"/>
      <c r="F53" s="148"/>
      <c r="G53" s="76"/>
      <c r="H53" s="58"/>
      <c r="I53" s="135"/>
      <c r="J53" s="58"/>
      <c r="K53" s="144"/>
      <c r="L53" s="104"/>
      <c r="M53" s="104"/>
      <c r="O53" s="44" t="s">
        <v>7</v>
      </c>
      <c r="P53" s="190">
        <f>(K33*Rates!B4)+(H33*Rates!B13)*B33</f>
        <v>0</v>
      </c>
    </row>
    <row r="54" spans="1:16" s="44" customFormat="1" ht="12" customHeight="1" thickBot="1">
      <c r="A54" s="65"/>
      <c r="B54" s="147">
        <v>2</v>
      </c>
      <c r="C54" s="58" t="s">
        <v>100</v>
      </c>
      <c r="D54" s="76"/>
      <c r="E54" s="76"/>
      <c r="F54" s="148"/>
      <c r="G54" s="76"/>
      <c r="H54" s="58"/>
      <c r="I54" s="135"/>
      <c r="J54" s="58"/>
      <c r="K54" s="144"/>
      <c r="L54" s="104"/>
      <c r="M54" s="104"/>
      <c r="O54" s="43" t="s">
        <v>19</v>
      </c>
      <c r="P54" s="190">
        <f>(K36*Rates!B4)+(H36*Rates!B13)</f>
        <v>0</v>
      </c>
    </row>
    <row r="55" spans="1:16" s="44" customFormat="1" ht="12" customHeight="1">
      <c r="A55" s="65"/>
      <c r="B55" s="147">
        <v>3</v>
      </c>
      <c r="C55" s="58" t="s">
        <v>101</v>
      </c>
      <c r="D55" s="85"/>
      <c r="E55" s="85"/>
      <c r="F55" s="148"/>
      <c r="G55" s="85"/>
      <c r="H55" s="58"/>
      <c r="I55" s="135"/>
      <c r="J55" s="58"/>
      <c r="K55" s="144"/>
      <c r="L55" s="104"/>
      <c r="M55" s="104"/>
      <c r="O55" s="41" t="s">
        <v>14</v>
      </c>
      <c r="P55" s="39">
        <f>SUM(P36:P54)</f>
        <v>0</v>
      </c>
    </row>
    <row r="56" spans="1:16" s="44" customFormat="1" ht="12" customHeight="1" thickBot="1">
      <c r="A56" s="65"/>
      <c r="B56" s="147">
        <v>4</v>
      </c>
      <c r="C56" s="58" t="s">
        <v>102</v>
      </c>
      <c r="D56" s="85"/>
      <c r="E56" s="85"/>
      <c r="F56" s="148"/>
      <c r="G56" s="85"/>
      <c r="H56" s="58"/>
      <c r="I56" s="135"/>
      <c r="J56" s="58"/>
      <c r="K56" s="144"/>
      <c r="L56" s="104"/>
      <c r="M56" s="104"/>
      <c r="O56" s="43"/>
    </row>
    <row r="57" spans="1:16" s="44" customFormat="1" ht="12" customHeight="1" thickBot="1">
      <c r="A57" s="131"/>
      <c r="B57" s="132" t="s">
        <v>103</v>
      </c>
      <c r="C57" s="133"/>
      <c r="D57" s="142"/>
      <c r="E57" s="282">
        <v>0</v>
      </c>
      <c r="F57" s="142"/>
      <c r="G57" s="142" t="s">
        <v>105</v>
      </c>
      <c r="H57" s="133"/>
      <c r="I57" s="149"/>
      <c r="J57" s="133"/>
      <c r="K57" s="189">
        <f>SUM(K53:K56)</f>
        <v>0</v>
      </c>
      <c r="L57" s="39"/>
      <c r="M57" s="39"/>
      <c r="O57" s="43"/>
    </row>
    <row r="58" spans="1:16" s="44" customFormat="1" ht="12" customHeight="1">
      <c r="A58" s="131" t="s">
        <v>106</v>
      </c>
      <c r="B58" s="133" t="s">
        <v>107</v>
      </c>
      <c r="C58" s="133"/>
      <c r="D58" s="142"/>
      <c r="E58" s="95"/>
      <c r="F58" s="142"/>
      <c r="G58" s="142"/>
      <c r="H58" s="133"/>
      <c r="I58" s="149"/>
      <c r="J58" s="133"/>
      <c r="K58" s="121"/>
      <c r="L58" s="39"/>
      <c r="M58" s="39"/>
      <c r="O58" s="43"/>
    </row>
    <row r="59" spans="1:16" s="44" customFormat="1" ht="12" customHeight="1">
      <c r="A59" s="131"/>
      <c r="B59" s="150">
        <v>1</v>
      </c>
      <c r="C59" s="133" t="s">
        <v>18</v>
      </c>
      <c r="D59" s="142"/>
      <c r="E59" s="142"/>
      <c r="F59" s="142"/>
      <c r="G59" s="142"/>
      <c r="H59" s="133"/>
      <c r="I59" s="149"/>
      <c r="J59" s="133"/>
      <c r="K59" s="144"/>
      <c r="L59" s="104"/>
      <c r="M59" s="104"/>
      <c r="O59" s="43"/>
    </row>
    <row r="60" spans="1:16" s="44" customFormat="1" ht="12" customHeight="1">
      <c r="A60" s="131"/>
      <c r="B60" s="150">
        <v>2</v>
      </c>
      <c r="C60" s="133" t="s">
        <v>108</v>
      </c>
      <c r="D60" s="142"/>
      <c r="E60" s="142"/>
      <c r="F60" s="142"/>
      <c r="G60" s="142"/>
      <c r="H60" s="133"/>
      <c r="I60" s="149"/>
      <c r="J60" s="133"/>
      <c r="K60" s="144"/>
      <c r="L60" s="104"/>
      <c r="M60" s="104"/>
      <c r="O60" s="43"/>
    </row>
    <row r="61" spans="1:16" s="44" customFormat="1" ht="12" customHeight="1">
      <c r="A61" s="131"/>
      <c r="B61" s="150">
        <v>3</v>
      </c>
      <c r="C61" s="133" t="s">
        <v>109</v>
      </c>
      <c r="D61" s="142"/>
      <c r="E61" s="142"/>
      <c r="F61" s="142"/>
      <c r="G61" s="142"/>
      <c r="H61" s="133"/>
      <c r="I61" s="149"/>
      <c r="J61" s="133"/>
      <c r="K61" s="144"/>
      <c r="L61" s="104"/>
      <c r="M61" s="104"/>
      <c r="O61" s="151" t="s">
        <v>162</v>
      </c>
      <c r="P61" s="152"/>
    </row>
    <row r="62" spans="1:16" s="44" customFormat="1" ht="12" customHeight="1">
      <c r="A62" s="131"/>
      <c r="B62" s="150">
        <v>4</v>
      </c>
      <c r="C62" s="133" t="s">
        <v>174</v>
      </c>
      <c r="D62" s="142"/>
      <c r="E62" s="142"/>
      <c r="F62" s="142"/>
      <c r="G62" s="142"/>
      <c r="H62" s="133"/>
      <c r="I62" s="149"/>
      <c r="J62" s="133"/>
      <c r="K62" s="144"/>
      <c r="L62" s="104"/>
      <c r="M62" s="104"/>
      <c r="O62" s="153" t="s">
        <v>167</v>
      </c>
      <c r="P62" s="154"/>
    </row>
    <row r="63" spans="1:16" s="44" customFormat="1" ht="12" customHeight="1">
      <c r="A63" s="131"/>
      <c r="B63" s="150">
        <v>5</v>
      </c>
      <c r="C63" s="133" t="s">
        <v>136</v>
      </c>
      <c r="D63" s="142"/>
      <c r="E63" s="142"/>
      <c r="F63" s="142"/>
      <c r="G63" s="142"/>
      <c r="H63" s="133"/>
      <c r="I63" s="149"/>
      <c r="J63" s="133"/>
      <c r="K63" s="144"/>
      <c r="L63" s="104"/>
      <c r="M63" s="104"/>
      <c r="O63" s="153" t="s">
        <v>160</v>
      </c>
      <c r="P63" s="154"/>
    </row>
    <row r="64" spans="1:16" s="44" customFormat="1" ht="12" customHeight="1" thickBot="1">
      <c r="A64" s="131"/>
      <c r="B64" s="150"/>
      <c r="C64" s="133" t="s">
        <v>137</v>
      </c>
      <c r="D64" s="142"/>
      <c r="E64" s="142"/>
      <c r="F64" s="142"/>
      <c r="G64" s="142"/>
      <c r="H64" s="133"/>
      <c r="I64" s="149"/>
      <c r="J64" s="133"/>
      <c r="K64" s="144"/>
      <c r="L64" s="104"/>
      <c r="M64" s="104"/>
      <c r="O64" s="153" t="s">
        <v>163</v>
      </c>
      <c r="P64" s="154">
        <f>SUM(P62:P63)</f>
        <v>0</v>
      </c>
    </row>
    <row r="65" spans="1:21" s="44" customFormat="1" ht="12" customHeight="1" thickBot="1">
      <c r="A65" s="131"/>
      <c r="B65" s="150"/>
      <c r="C65" s="133" t="s">
        <v>139</v>
      </c>
      <c r="D65" s="142"/>
      <c r="E65" s="142"/>
      <c r="F65" s="142"/>
      <c r="G65" s="142"/>
      <c r="H65" s="133"/>
      <c r="I65" s="149"/>
      <c r="J65" s="133"/>
      <c r="K65" s="189">
        <f>K63+K64</f>
        <v>0</v>
      </c>
      <c r="L65" s="104"/>
      <c r="M65" s="104"/>
      <c r="O65" s="43"/>
    </row>
    <row r="66" spans="1:21" s="44" customFormat="1" ht="12" customHeight="1" thickBot="1">
      <c r="A66" s="131"/>
      <c r="B66" s="150">
        <v>6</v>
      </c>
      <c r="C66" s="133" t="s">
        <v>1</v>
      </c>
      <c r="D66" s="142"/>
      <c r="E66" s="142"/>
      <c r="F66" s="142"/>
      <c r="G66" s="142"/>
      <c r="H66" s="133"/>
      <c r="I66" s="149"/>
      <c r="J66" s="133"/>
      <c r="K66" s="144"/>
      <c r="L66" s="104"/>
      <c r="M66" s="104"/>
      <c r="O66" s="43"/>
    </row>
    <row r="67" spans="1:21" s="44" customFormat="1" ht="12" customHeight="1" thickBot="1">
      <c r="A67" s="131"/>
      <c r="B67" s="150">
        <v>7</v>
      </c>
      <c r="C67" s="133" t="s">
        <v>127</v>
      </c>
      <c r="D67" s="155"/>
      <c r="E67" s="156"/>
      <c r="F67" s="42" t="s">
        <v>43</v>
      </c>
      <c r="G67" s="156"/>
      <c r="H67" s="157"/>
      <c r="I67" s="158"/>
      <c r="J67" s="157"/>
      <c r="K67" s="189">
        <f>IF(H34&gt;0,Rates!C17*B34,0)+IF(I34&gt;0,Rates!B17*'YR 1'!B34,0)+IF('YR 1'!J34&gt;0,Rates!D17*'YR 1'!B34,0)</f>
        <v>0</v>
      </c>
      <c r="L67" s="104"/>
      <c r="M67" s="104"/>
      <c r="N67" s="159"/>
      <c r="O67" s="43"/>
      <c r="P67" s="45"/>
    </row>
    <row r="68" spans="1:21" s="44" customFormat="1" ht="12" customHeight="1" thickBot="1">
      <c r="A68" s="131"/>
      <c r="B68" s="133"/>
      <c r="C68" s="133" t="s">
        <v>110</v>
      </c>
      <c r="D68" s="142"/>
      <c r="E68" s="142"/>
      <c r="F68" s="142"/>
      <c r="G68" s="142"/>
      <c r="H68" s="133"/>
      <c r="I68" s="149"/>
      <c r="J68" s="133"/>
      <c r="K68" s="189">
        <f>SUM(K59+K60+K61+K62+K63+K64+K66+K67)</f>
        <v>0</v>
      </c>
      <c r="L68" s="39"/>
      <c r="M68" s="39"/>
      <c r="O68" s="43"/>
      <c r="P68" s="46"/>
    </row>
    <row r="69" spans="1:21" s="44" customFormat="1" ht="12" customHeight="1" thickBot="1">
      <c r="A69" s="131" t="s">
        <v>111</v>
      </c>
      <c r="B69" s="132" t="s">
        <v>112</v>
      </c>
      <c r="C69" s="133"/>
      <c r="D69" s="134"/>
      <c r="E69" s="134"/>
      <c r="F69" s="134"/>
      <c r="G69" s="134"/>
      <c r="H69" s="133"/>
      <c r="I69" s="149"/>
      <c r="J69" s="133"/>
      <c r="K69" s="189">
        <f>SUM(K68+K57+K51+K47+K40)</f>
        <v>0</v>
      </c>
      <c r="L69" s="39"/>
      <c r="M69" s="39"/>
      <c r="O69" s="43"/>
    </row>
    <row r="70" spans="1:21" s="44" customFormat="1" ht="12" customHeight="1" thickBot="1">
      <c r="A70" s="65" t="s">
        <v>113</v>
      </c>
      <c r="B70" s="58" t="s">
        <v>114</v>
      </c>
      <c r="C70" s="58"/>
      <c r="D70" s="76"/>
      <c r="E70" s="76"/>
      <c r="F70" s="20"/>
      <c r="G70" s="160"/>
      <c r="H70" s="161"/>
      <c r="I70" s="37"/>
      <c r="J70" s="37"/>
      <c r="K70" s="121"/>
      <c r="L70" s="39"/>
      <c r="M70" s="39" t="s">
        <v>135</v>
      </c>
      <c r="O70" s="43"/>
    </row>
    <row r="71" spans="1:21" s="44" customFormat="1" ht="12" customHeight="1" thickBot="1">
      <c r="A71" s="36"/>
      <c r="B71" s="37"/>
      <c r="C71" s="37"/>
      <c r="D71" s="192">
        <f>Rates!B27</f>
        <v>0.49</v>
      </c>
      <c r="E71" s="38"/>
      <c r="F71" s="193">
        <f>IF(M71=1,K69-K47-K67-K64, K69-K47-K57-K67-K64)</f>
        <v>0</v>
      </c>
      <c r="G71" s="32"/>
      <c r="H71" s="164"/>
      <c r="I71" s="37"/>
      <c r="J71" s="37"/>
      <c r="K71" s="189">
        <f>F71*Rates!B27</f>
        <v>0</v>
      </c>
      <c r="L71" s="104"/>
      <c r="M71" s="194">
        <f>'YR 1'!M71</f>
        <v>0</v>
      </c>
      <c r="O71" s="43"/>
      <c r="P71" s="45"/>
    </row>
    <row r="72" spans="1:21" s="44" customFormat="1" ht="12" customHeight="1" thickBot="1">
      <c r="A72" s="65"/>
      <c r="B72" s="165" t="s">
        <v>115</v>
      </c>
      <c r="C72" s="58"/>
      <c r="D72" s="76"/>
      <c r="E72" s="76"/>
      <c r="F72" s="123"/>
      <c r="G72" s="166"/>
      <c r="H72" s="39"/>
      <c r="I72" s="58"/>
      <c r="J72" s="58"/>
      <c r="K72" s="189">
        <f>K71</f>
        <v>0</v>
      </c>
      <c r="L72" s="39"/>
      <c r="O72" s="43"/>
    </row>
    <row r="73" spans="1:21" s="44" customFormat="1" ht="12" customHeight="1" thickBot="1">
      <c r="A73" s="131" t="s">
        <v>116</v>
      </c>
      <c r="B73" s="132" t="s">
        <v>117</v>
      </c>
      <c r="C73" s="133"/>
      <c r="D73" s="134"/>
      <c r="E73" s="134"/>
      <c r="F73" s="134"/>
      <c r="G73" s="134"/>
      <c r="H73" s="133"/>
      <c r="I73" s="149"/>
      <c r="J73" s="133"/>
      <c r="K73" s="189">
        <f>K72+K69</f>
        <v>0</v>
      </c>
      <c r="L73" s="104"/>
      <c r="M73" s="104"/>
      <c r="O73" s="43"/>
    </row>
    <row r="74" spans="1:21" s="44" customFormat="1" ht="12" customHeight="1" thickBot="1">
      <c r="A74" s="131" t="s">
        <v>118</v>
      </c>
      <c r="B74" s="133" t="s">
        <v>119</v>
      </c>
      <c r="C74" s="133"/>
      <c r="D74" s="134"/>
      <c r="E74" s="134"/>
      <c r="F74" s="134"/>
      <c r="G74" s="134"/>
      <c r="H74" s="133"/>
      <c r="I74" s="149"/>
      <c r="J74" s="133"/>
      <c r="K74" s="74"/>
      <c r="L74" s="39"/>
      <c r="M74" s="39"/>
      <c r="O74" s="43"/>
    </row>
    <row r="75" spans="1:21" s="44" customFormat="1" ht="12" customHeight="1" thickBot="1">
      <c r="A75" s="131" t="s">
        <v>120</v>
      </c>
      <c r="B75" s="132" t="s">
        <v>121</v>
      </c>
      <c r="C75" s="133"/>
      <c r="D75" s="134"/>
      <c r="E75" s="134"/>
      <c r="F75" s="134"/>
      <c r="G75" s="134"/>
      <c r="H75" s="133"/>
      <c r="I75" s="149"/>
      <c r="J75" s="133"/>
      <c r="K75" s="189">
        <f>K73-K74</f>
        <v>0</v>
      </c>
      <c r="L75" s="39"/>
      <c r="M75" s="39"/>
      <c r="O75" s="43"/>
    </row>
    <row r="76" spans="1:21" s="44" customFormat="1" ht="12" hidden="1" customHeight="1">
      <c r="D76" s="168"/>
      <c r="E76" s="168"/>
      <c r="F76" s="168"/>
      <c r="J76" s="39"/>
      <c r="O76" s="43"/>
    </row>
    <row r="77" spans="1:21" s="44" customFormat="1" ht="12" hidden="1" customHeight="1">
      <c r="D77" s="168"/>
      <c r="E77" s="168"/>
      <c r="F77" s="168"/>
      <c r="J77" s="39"/>
      <c r="O77" s="43"/>
    </row>
    <row r="78" spans="1:21" ht="12" customHeight="1">
      <c r="A78" s="44"/>
      <c r="B78" s="44"/>
      <c r="C78" s="44"/>
      <c r="D78" s="168"/>
      <c r="E78" s="168"/>
      <c r="F78" s="168"/>
      <c r="G78" s="169"/>
      <c r="H78" s="169"/>
      <c r="I78" s="169"/>
      <c r="J78" s="170" t="s">
        <v>165</v>
      </c>
      <c r="K78" s="171">
        <f>SUM(K69-P63)</f>
        <v>0</v>
      </c>
      <c r="T78" s="58"/>
      <c r="U78" s="58"/>
    </row>
    <row r="79" spans="1:21" ht="12" customHeight="1">
      <c r="A79" s="44"/>
      <c r="B79" s="44"/>
      <c r="C79" s="44"/>
      <c r="D79" s="168"/>
      <c r="E79" s="168"/>
      <c r="F79" s="168"/>
      <c r="G79" s="44"/>
      <c r="H79" s="44"/>
      <c r="I79" s="44"/>
      <c r="J79" s="173" t="s">
        <v>161</v>
      </c>
      <c r="K79" s="44"/>
      <c r="T79" s="58"/>
      <c r="U79" s="58"/>
    </row>
    <row r="80" spans="1:21" ht="12" customHeight="1">
      <c r="A80" s="44"/>
      <c r="B80" s="44"/>
      <c r="C80" s="44"/>
      <c r="D80" s="168"/>
      <c r="E80" s="168"/>
      <c r="F80" s="168"/>
      <c r="G80" s="44"/>
      <c r="H80" s="44"/>
      <c r="I80" s="44"/>
      <c r="J80" s="39"/>
      <c r="K80" s="44"/>
      <c r="S80" s="58"/>
      <c r="T80" s="58"/>
      <c r="U80" s="58"/>
    </row>
    <row r="81" spans="1:21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  <c r="S81" s="58"/>
      <c r="T81" s="58"/>
      <c r="U81" s="58"/>
    </row>
    <row r="82" spans="1:21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  <c r="S82" s="58"/>
      <c r="T82" s="58"/>
      <c r="U82" s="58"/>
    </row>
    <row r="83" spans="1:21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  <c r="S83" s="58"/>
      <c r="T83" s="58"/>
      <c r="U83" s="58"/>
    </row>
    <row r="84" spans="1:21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  <c r="O84" s="44"/>
      <c r="S84" s="58"/>
      <c r="T84" s="58"/>
      <c r="U84" s="58"/>
    </row>
    <row r="85" spans="1:21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  <c r="S85" s="58"/>
      <c r="T85" s="58"/>
      <c r="U85" s="58"/>
    </row>
    <row r="86" spans="1:21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  <c r="S86" s="58"/>
      <c r="T86" s="58"/>
      <c r="U86" s="58"/>
    </row>
    <row r="87" spans="1:21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  <c r="S87" s="58"/>
      <c r="T87" s="58"/>
      <c r="U87" s="58"/>
    </row>
    <row r="88" spans="1:21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  <c r="S88" s="58"/>
      <c r="T88" s="58"/>
      <c r="U88" s="58"/>
    </row>
    <row r="89" spans="1:21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  <c r="S89" s="58"/>
      <c r="T89" s="58"/>
      <c r="U89" s="58"/>
    </row>
    <row r="90" spans="1:21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  <c r="S90" s="58"/>
      <c r="T90" s="58"/>
      <c r="U90" s="58"/>
    </row>
    <row r="91" spans="1:21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  <c r="S91" s="58"/>
      <c r="T91" s="58"/>
      <c r="U91" s="58"/>
    </row>
    <row r="92" spans="1:21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  <c r="S92" s="58"/>
      <c r="T92" s="58"/>
      <c r="U92" s="58"/>
    </row>
    <row r="93" spans="1:21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  <c r="S93" s="58"/>
      <c r="T93" s="58"/>
      <c r="U93" s="58"/>
    </row>
    <row r="94" spans="1:21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  <c r="S94" s="58"/>
      <c r="T94" s="58"/>
      <c r="U94" s="58"/>
    </row>
    <row r="95" spans="1:21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  <c r="O95" s="58"/>
      <c r="P95" s="58"/>
      <c r="S95" s="58"/>
      <c r="T95" s="58"/>
      <c r="U95" s="58"/>
    </row>
    <row r="96" spans="1:21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1:2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1:2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1:2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1:2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  <c r="L111" s="58"/>
      <c r="M111" s="58"/>
      <c r="N111" s="58"/>
      <c r="P111" s="58"/>
      <c r="Q111" s="58"/>
      <c r="R111" s="58"/>
      <c r="S111" s="58"/>
      <c r="T111" s="58"/>
      <c r="U111" s="58"/>
    </row>
    <row r="112" spans="1:2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  <c r="P112" s="58"/>
      <c r="Q112" s="58"/>
      <c r="R112" s="58"/>
      <c r="S112" s="58"/>
      <c r="T112" s="58"/>
      <c r="U112" s="58"/>
    </row>
    <row r="113" spans="1:21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  <c r="P113" s="58"/>
      <c r="Q113" s="58"/>
      <c r="R113" s="58"/>
      <c r="S113" s="58"/>
      <c r="T113" s="58"/>
      <c r="U113" s="58"/>
    </row>
    <row r="114" spans="1:21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  <c r="P114" s="58"/>
      <c r="Q114" s="58"/>
      <c r="R114" s="58"/>
      <c r="S114" s="58"/>
      <c r="T114" s="58"/>
      <c r="U114" s="58"/>
    </row>
    <row r="115" spans="1:21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  <c r="P115" s="58"/>
      <c r="Q115" s="58"/>
      <c r="R115" s="58"/>
      <c r="S115" s="58"/>
      <c r="T115" s="58"/>
      <c r="U115" s="58"/>
    </row>
    <row r="116" spans="1:21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  <c r="P116" s="58"/>
      <c r="Q116" s="58"/>
      <c r="R116" s="58"/>
      <c r="S116" s="58"/>
      <c r="T116" s="58"/>
      <c r="U116" s="58"/>
    </row>
    <row r="117" spans="1:21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  <c r="P117" s="58"/>
      <c r="Q117" s="58"/>
      <c r="R117" s="58"/>
      <c r="S117" s="58"/>
      <c r="T117" s="58"/>
      <c r="U117" s="58"/>
    </row>
    <row r="118" spans="1:21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  <c r="P118" s="58"/>
      <c r="Q118" s="58"/>
      <c r="R118" s="58"/>
      <c r="S118" s="58"/>
      <c r="T118" s="58"/>
      <c r="U118" s="58"/>
    </row>
    <row r="119" spans="1:21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  <c r="P119" s="58"/>
      <c r="Q119" s="58"/>
      <c r="R119" s="58"/>
      <c r="S119" s="58"/>
      <c r="T119" s="58"/>
      <c r="U119" s="58"/>
    </row>
    <row r="120" spans="1:21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  <c r="P120" s="58"/>
      <c r="Q120" s="58"/>
      <c r="R120" s="58"/>
      <c r="S120" s="58"/>
      <c r="T120" s="58"/>
      <c r="U120" s="58"/>
    </row>
    <row r="121" spans="1:21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  <c r="P121" s="58"/>
      <c r="Q121" s="58"/>
      <c r="R121" s="58"/>
      <c r="S121" s="58"/>
      <c r="T121" s="58"/>
      <c r="U121" s="58"/>
    </row>
    <row r="122" spans="1:21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  <c r="Q122" s="58"/>
      <c r="R122" s="58"/>
      <c r="S122" s="58"/>
      <c r="T122" s="58"/>
      <c r="U122" s="58"/>
    </row>
    <row r="123" spans="1:21" s="44" customFormat="1" ht="12" customHeight="1">
      <c r="D123" s="168"/>
      <c r="E123" s="168"/>
      <c r="F123" s="168"/>
      <c r="J123" s="39"/>
      <c r="O123" s="43"/>
    </row>
    <row r="124" spans="1:21" s="44" customFormat="1" ht="12" customHeight="1">
      <c r="D124" s="168"/>
      <c r="E124" s="168"/>
      <c r="F124" s="168"/>
      <c r="J124" s="39"/>
      <c r="O124" s="43"/>
    </row>
    <row r="125" spans="1:21" s="44" customFormat="1" ht="12" customHeight="1">
      <c r="D125" s="168"/>
      <c r="E125" s="168"/>
      <c r="F125" s="168"/>
      <c r="J125" s="39"/>
      <c r="O125" s="43"/>
    </row>
    <row r="126" spans="1:21" s="44" customFormat="1" ht="12" customHeight="1">
      <c r="D126" s="168"/>
      <c r="E126" s="168"/>
      <c r="F126" s="168"/>
      <c r="J126" s="39"/>
      <c r="O126" s="43"/>
    </row>
    <row r="127" spans="1:21" s="44" customFormat="1" ht="12" customHeight="1">
      <c r="D127" s="168"/>
      <c r="E127" s="168"/>
      <c r="F127" s="168"/>
      <c r="J127" s="39"/>
      <c r="O127" s="43"/>
    </row>
    <row r="128" spans="1:21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1:21" s="44" customFormat="1" ht="12" customHeight="1">
      <c r="D1185" s="168"/>
      <c r="E1185" s="168"/>
      <c r="F1185" s="168"/>
      <c r="J1185" s="39"/>
      <c r="O1185" s="43"/>
    </row>
    <row r="1186" spans="1:21" s="44" customFormat="1" ht="12" customHeight="1">
      <c r="D1186" s="168"/>
      <c r="E1186" s="168"/>
      <c r="F1186" s="168"/>
      <c r="J1186" s="39"/>
      <c r="O1186" s="43"/>
    </row>
    <row r="1187" spans="1:21" s="44" customFormat="1" ht="12" customHeight="1">
      <c r="D1187" s="168"/>
      <c r="E1187" s="168"/>
      <c r="F1187" s="168"/>
      <c r="J1187" s="39"/>
      <c r="O1187" s="43"/>
    </row>
    <row r="1188" spans="1:21" s="44" customFormat="1" ht="12" customHeight="1">
      <c r="D1188" s="168"/>
      <c r="E1188" s="168"/>
      <c r="F1188" s="168"/>
      <c r="J1188" s="39"/>
      <c r="O1188" s="43"/>
    </row>
    <row r="1189" spans="1:21" s="44" customFormat="1" ht="12" customHeight="1">
      <c r="D1189" s="168"/>
      <c r="E1189" s="168"/>
      <c r="F1189" s="168"/>
      <c r="J1189" s="39"/>
      <c r="O1189" s="43"/>
    </row>
    <row r="1190" spans="1:21" s="44" customFormat="1" ht="12" customHeight="1">
      <c r="D1190" s="168"/>
      <c r="E1190" s="168"/>
      <c r="F1190" s="168"/>
      <c r="J1190" s="39"/>
      <c r="O1190" s="43"/>
    </row>
    <row r="1191" spans="1:21" s="44" customFormat="1" ht="12" customHeight="1">
      <c r="D1191" s="168"/>
      <c r="E1191" s="168"/>
      <c r="F1191" s="168"/>
      <c r="J1191" s="39"/>
      <c r="O1191" s="43"/>
    </row>
    <row r="1192" spans="1:21" s="44" customFormat="1" ht="12" customHeight="1">
      <c r="D1192" s="168"/>
      <c r="E1192" s="168"/>
      <c r="F1192" s="168"/>
      <c r="J1192" s="39"/>
      <c r="O1192" s="43"/>
    </row>
    <row r="1193" spans="1:21" s="44" customFormat="1" ht="12" customHeight="1">
      <c r="D1193" s="168"/>
      <c r="E1193" s="168"/>
      <c r="F1193" s="168"/>
      <c r="J1193" s="39"/>
      <c r="O1193" s="43"/>
    </row>
    <row r="1194" spans="1:21" s="44" customFormat="1" ht="12" customHeight="1">
      <c r="D1194" s="168"/>
      <c r="E1194" s="168"/>
      <c r="F1194" s="168"/>
      <c r="J1194" s="39"/>
      <c r="O1194" s="43"/>
      <c r="P1194" s="58"/>
    </row>
    <row r="1195" spans="1:21" ht="12" customHeight="1">
      <c r="A1195" s="44"/>
      <c r="B1195" s="44"/>
      <c r="C1195" s="44"/>
      <c r="D1195" s="168"/>
      <c r="E1195" s="168"/>
      <c r="F1195" s="168"/>
      <c r="G1195" s="44"/>
      <c r="H1195" s="44"/>
      <c r="I1195" s="44"/>
      <c r="J1195" s="39"/>
      <c r="K1195" s="44"/>
      <c r="P1195" s="58"/>
      <c r="Q1195" s="58"/>
      <c r="R1195" s="58"/>
      <c r="S1195" s="58"/>
      <c r="T1195" s="58"/>
      <c r="U1195" s="58"/>
    </row>
    <row r="1196" spans="1:21" ht="12" customHeight="1">
      <c r="A1196" s="44"/>
      <c r="B1196" s="44"/>
      <c r="C1196" s="44"/>
      <c r="D1196" s="168"/>
      <c r="E1196" s="168"/>
      <c r="F1196" s="168"/>
      <c r="G1196" s="44"/>
      <c r="H1196" s="44"/>
      <c r="I1196" s="44"/>
      <c r="J1196" s="39"/>
      <c r="K1196" s="44"/>
      <c r="P1196" s="58"/>
      <c r="Q1196" s="58"/>
      <c r="R1196" s="58"/>
      <c r="S1196" s="58"/>
      <c r="T1196" s="58"/>
      <c r="U1196" s="58"/>
    </row>
    <row r="1197" spans="1:21" ht="12" customHeight="1">
      <c r="A1197" s="44"/>
      <c r="B1197" s="44"/>
      <c r="C1197" s="44"/>
      <c r="D1197" s="168"/>
      <c r="E1197" s="168"/>
      <c r="F1197" s="168"/>
      <c r="G1197" s="44"/>
      <c r="H1197" s="44"/>
      <c r="I1197" s="44"/>
      <c r="J1197" s="39"/>
      <c r="K1197" s="44"/>
      <c r="P1197" s="58"/>
      <c r="Q1197" s="58"/>
      <c r="R1197" s="58"/>
      <c r="S1197" s="58"/>
      <c r="T1197" s="58"/>
      <c r="U1197" s="58"/>
    </row>
    <row r="1198" spans="1:21" ht="12" customHeight="1">
      <c r="A1198" s="44"/>
      <c r="B1198" s="44"/>
      <c r="C1198" s="44"/>
      <c r="D1198" s="168"/>
      <c r="E1198" s="168"/>
      <c r="F1198" s="168"/>
      <c r="G1198" s="44"/>
      <c r="H1198" s="44"/>
      <c r="I1198" s="44"/>
      <c r="J1198" s="39"/>
      <c r="K1198" s="44"/>
      <c r="P1198" s="58"/>
      <c r="Q1198" s="58"/>
      <c r="R1198" s="58"/>
      <c r="S1198" s="58"/>
      <c r="T1198" s="58"/>
      <c r="U1198" s="58"/>
    </row>
    <row r="1199" spans="1:21" ht="12" customHeight="1">
      <c r="A1199" s="44"/>
      <c r="B1199" s="44"/>
      <c r="C1199" s="44"/>
      <c r="D1199" s="168"/>
      <c r="E1199" s="168"/>
      <c r="F1199" s="168"/>
      <c r="G1199" s="44"/>
      <c r="H1199" s="44"/>
      <c r="I1199" s="44"/>
      <c r="J1199" s="39"/>
      <c r="K1199" s="44"/>
      <c r="O1199" s="58"/>
      <c r="P1199" s="58"/>
      <c r="Q1199" s="58"/>
      <c r="R1199" s="58"/>
      <c r="S1199" s="58"/>
      <c r="T1199" s="58"/>
      <c r="U1199" s="58"/>
    </row>
    <row r="1200" spans="1:21" ht="12" customHeight="1">
      <c r="A1200" s="44"/>
      <c r="B1200" s="44"/>
      <c r="C1200" s="44"/>
      <c r="D1200" s="168"/>
      <c r="E1200" s="168"/>
      <c r="F1200" s="168"/>
      <c r="G1200" s="44"/>
      <c r="H1200" s="44"/>
      <c r="I1200" s="44"/>
      <c r="J1200" s="39"/>
      <c r="K1200" s="44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</row>
    <row r="1201" spans="1:21" ht="12" customHeight="1">
      <c r="A1201" s="44"/>
      <c r="B1201" s="44"/>
      <c r="C1201" s="44"/>
      <c r="D1201" s="168"/>
      <c r="E1201" s="168"/>
      <c r="F1201" s="168"/>
      <c r="G1201" s="44"/>
      <c r="H1201" s="44"/>
      <c r="I1201" s="44"/>
      <c r="J1201" s="39"/>
      <c r="K1201" s="44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</row>
    <row r="1202" spans="1:21" ht="12" customHeight="1">
      <c r="A1202" s="44"/>
      <c r="B1202" s="44"/>
      <c r="C1202" s="44"/>
      <c r="D1202" s="168"/>
      <c r="E1202" s="168"/>
      <c r="F1202" s="168"/>
      <c r="G1202" s="44"/>
      <c r="H1202" s="44"/>
      <c r="I1202" s="44"/>
      <c r="J1202" s="39"/>
      <c r="K1202" s="44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</row>
    <row r="1203" spans="1:21" ht="12" customHeight="1">
      <c r="A1203" s="44"/>
      <c r="B1203" s="44"/>
      <c r="C1203" s="44"/>
      <c r="D1203" s="168"/>
      <c r="E1203" s="168"/>
      <c r="F1203" s="168"/>
      <c r="G1203" s="44"/>
      <c r="H1203" s="44"/>
      <c r="I1203" s="44"/>
      <c r="J1203" s="39"/>
      <c r="K1203" s="44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</row>
    <row r="1204" spans="1:21" ht="12" customHeight="1">
      <c r="A1204" s="44"/>
      <c r="B1204" s="44"/>
      <c r="C1204" s="44"/>
      <c r="D1204" s="168"/>
      <c r="E1204" s="168"/>
      <c r="F1204" s="168"/>
      <c r="G1204" s="44"/>
      <c r="H1204" s="44"/>
      <c r="I1204" s="44"/>
      <c r="J1204" s="39"/>
      <c r="K1204" s="44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</row>
    <row r="1205" spans="1:21" ht="12" customHeight="1">
      <c r="A1205" s="44"/>
      <c r="B1205" s="44"/>
      <c r="C1205" s="44"/>
      <c r="D1205" s="168"/>
      <c r="E1205" s="168"/>
      <c r="F1205" s="168"/>
      <c r="G1205" s="44"/>
      <c r="H1205" s="44"/>
      <c r="I1205" s="44"/>
      <c r="J1205" s="39"/>
      <c r="K1205" s="44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</row>
    <row r="1206" spans="1:21" ht="12" customHeight="1">
      <c r="A1206" s="44"/>
      <c r="B1206" s="44"/>
      <c r="C1206" s="44"/>
      <c r="D1206" s="168"/>
      <c r="E1206" s="168"/>
      <c r="F1206" s="168"/>
      <c r="G1206" s="44"/>
      <c r="H1206" s="44"/>
      <c r="I1206" s="44"/>
      <c r="J1206" s="39"/>
      <c r="K1206" s="44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</row>
    <row r="1207" spans="1:21" ht="12" customHeight="1">
      <c r="A1207" s="44"/>
      <c r="B1207" s="44"/>
      <c r="C1207" s="44"/>
      <c r="D1207" s="168"/>
      <c r="E1207" s="168"/>
      <c r="F1207" s="168"/>
      <c r="G1207" s="44"/>
      <c r="H1207" s="44"/>
      <c r="I1207" s="44"/>
      <c r="J1207" s="39"/>
      <c r="L1207" s="58"/>
      <c r="M1207" s="58"/>
      <c r="N1207" s="58"/>
      <c r="Q1207" s="58"/>
      <c r="R1207" s="58"/>
      <c r="S1207" s="58"/>
      <c r="T1207" s="58"/>
      <c r="U1207" s="58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&amp;R1January2019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7"/>
  <sheetViews>
    <sheetView showGridLines="0" showZeros="0" zoomScaleNormal="100" workbookViewId="0">
      <selection activeCell="F3" sqref="F3"/>
    </sheetView>
  </sheetViews>
  <sheetFormatPr defaultColWidth="10.7109375" defaultRowHeight="12" customHeight="1"/>
  <cols>
    <col min="1" max="1" width="2.7109375" style="65" customWidth="1"/>
    <col min="2" max="2" width="1.85546875" style="58" customWidth="1"/>
    <col min="3" max="3" width="1.7109375" style="58" customWidth="1"/>
    <col min="4" max="4" width="20.7109375" style="57" customWidth="1"/>
    <col min="5" max="5" width="2.7109375" style="57" customWidth="1"/>
    <col min="6" max="6" width="12.5703125" style="57" customWidth="1"/>
    <col min="7" max="7" width="12.5703125" style="58" customWidth="1"/>
    <col min="8" max="8" width="5.140625" style="58" customWidth="1"/>
    <col min="9" max="9" width="4.7109375" style="58" customWidth="1"/>
    <col min="10" max="10" width="4.7109375" style="59" customWidth="1"/>
    <col min="11" max="11" width="13.42578125" style="172" bestFit="1" customWidth="1"/>
    <col min="12" max="12" width="4.28515625" style="44" customWidth="1"/>
    <col min="13" max="13" width="3.85546875" style="44" customWidth="1"/>
    <col min="14" max="14" width="3.28515625" style="44" customWidth="1"/>
    <col min="15" max="15" width="15" style="43" customWidth="1"/>
    <col min="16" max="21" width="10.7109375" style="44" customWidth="1"/>
    <col min="22" max="16384" width="10.7109375" style="58"/>
  </cols>
  <sheetData>
    <row r="1" spans="1:21" s="67" customFormat="1" ht="12" customHeight="1">
      <c r="A1" s="312" t="s">
        <v>46</v>
      </c>
      <c r="B1" s="312"/>
      <c r="C1" s="312"/>
      <c r="D1" s="312"/>
      <c r="E1" s="312"/>
      <c r="F1" s="177"/>
      <c r="J1" s="178"/>
      <c r="K1" s="289">
        <v>42011</v>
      </c>
      <c r="L1" s="179"/>
      <c r="M1" s="179"/>
      <c r="N1" s="179"/>
      <c r="O1" s="54"/>
      <c r="P1" s="55"/>
      <c r="Q1" s="56"/>
      <c r="R1" s="179"/>
      <c r="S1" s="179"/>
      <c r="T1" s="179"/>
      <c r="U1" s="179"/>
    </row>
    <row r="2" spans="1:21" ht="12" customHeight="1">
      <c r="A2" s="313"/>
      <c r="B2" s="313"/>
      <c r="C2" s="313"/>
      <c r="D2" s="313"/>
      <c r="E2" s="313"/>
      <c r="G2" s="8"/>
      <c r="K2" s="60"/>
      <c r="O2" s="61" t="s">
        <v>15</v>
      </c>
      <c r="P2" s="62"/>
      <c r="Q2" s="63"/>
    </row>
    <row r="3" spans="1:21" ht="11.25">
      <c r="A3" s="313"/>
      <c r="B3" s="313"/>
      <c r="C3" s="313"/>
      <c r="D3" s="313"/>
      <c r="E3" s="313"/>
      <c r="G3" s="8" t="s">
        <v>170</v>
      </c>
      <c r="K3" s="60"/>
      <c r="O3" s="305" t="s">
        <v>156</v>
      </c>
      <c r="P3" s="306"/>
      <c r="Q3" s="307"/>
    </row>
    <row r="4" spans="1:21" ht="12" customHeight="1">
      <c r="A4" s="313"/>
      <c r="B4" s="313"/>
      <c r="C4" s="313"/>
      <c r="D4" s="313"/>
      <c r="E4" s="313"/>
      <c r="G4" s="11"/>
      <c r="K4" s="60"/>
      <c r="O4" s="64"/>
      <c r="P4" s="62"/>
      <c r="Q4" s="63"/>
    </row>
    <row r="5" spans="1:21" ht="12" customHeight="1">
      <c r="K5" s="60"/>
      <c r="O5" s="308" t="s">
        <v>157</v>
      </c>
      <c r="P5" s="309"/>
      <c r="Q5" s="310"/>
    </row>
    <row r="6" spans="1:21" ht="12" customHeight="1">
      <c r="G6" s="8" t="s">
        <v>50</v>
      </c>
      <c r="K6" s="60"/>
      <c r="O6" s="298" t="s">
        <v>158</v>
      </c>
      <c r="P6" s="299"/>
      <c r="Q6" s="300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298"/>
      <c r="P7" s="299"/>
      <c r="Q7" s="300"/>
    </row>
    <row r="8" spans="1:21" ht="12" customHeight="1">
      <c r="A8" s="13"/>
      <c r="B8" s="14"/>
      <c r="C8" s="14"/>
      <c r="D8" s="73" t="s">
        <v>173</v>
      </c>
      <c r="E8" s="174"/>
      <c r="F8" s="174"/>
      <c r="G8" s="174"/>
      <c r="H8" s="16"/>
      <c r="I8" s="17"/>
      <c r="J8" s="14"/>
      <c r="K8" s="74">
        <f>'YR 1'!K8</f>
        <v>0</v>
      </c>
      <c r="L8" s="75"/>
      <c r="M8" s="75"/>
      <c r="O8" s="298"/>
      <c r="P8" s="299"/>
      <c r="Q8" s="300"/>
    </row>
    <row r="9" spans="1:21" ht="12" customHeight="1" thickBot="1">
      <c r="A9" s="58"/>
      <c r="D9" s="76"/>
      <c r="E9" s="76"/>
      <c r="F9" s="76"/>
      <c r="G9" s="76"/>
      <c r="H9" s="77"/>
      <c r="I9" s="78"/>
      <c r="J9" s="79"/>
      <c r="K9" s="80" t="s">
        <v>57</v>
      </c>
      <c r="L9" s="81"/>
      <c r="M9" s="81"/>
      <c r="O9" s="301"/>
      <c r="P9" s="302"/>
      <c r="Q9" s="303"/>
    </row>
    <row r="10" spans="1:21" ht="12" customHeight="1">
      <c r="A10" s="65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82"/>
    </row>
    <row r="11" spans="1:21" ht="12" customHeight="1">
      <c r="A11" s="13"/>
      <c r="B11" s="14"/>
      <c r="C11" s="14"/>
      <c r="D11" s="83">
        <f>'YR 1'!D11</f>
        <v>0</v>
      </c>
      <c r="E11" s="22"/>
      <c r="F11" s="22"/>
      <c r="G11" s="22"/>
      <c r="H11" s="17"/>
      <c r="I11" s="17"/>
      <c r="J11" s="84" t="s">
        <v>44</v>
      </c>
      <c r="K11" s="74"/>
    </row>
    <row r="12" spans="1:21" ht="12" customHeight="1">
      <c r="A12" s="65" t="s">
        <v>58</v>
      </c>
      <c r="D12" s="85"/>
      <c r="E12" s="85"/>
      <c r="F12" s="85"/>
      <c r="G12" s="85"/>
      <c r="H12" s="86"/>
      <c r="I12" s="87" t="s">
        <v>17</v>
      </c>
      <c r="J12" s="88"/>
      <c r="K12" s="89"/>
      <c r="L12" s="75"/>
      <c r="M12" s="75"/>
      <c r="P12" s="304"/>
      <c r="Q12" s="304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  <c r="P13" s="72" t="s">
        <v>39</v>
      </c>
      <c r="Q13" s="72" t="s">
        <v>11</v>
      </c>
      <c r="R13" s="58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  <c r="P14" s="72" t="s">
        <v>65</v>
      </c>
      <c r="Q14" s="72" t="s">
        <v>12</v>
      </c>
      <c r="R14" s="99" t="s">
        <v>128</v>
      </c>
    </row>
    <row r="15" spans="1:21" s="44" customFormat="1" ht="12" customHeight="1">
      <c r="A15" s="100">
        <v>1</v>
      </c>
      <c r="B15" s="23"/>
      <c r="C15" s="24"/>
      <c r="D15" s="180">
        <f>D11</f>
        <v>0</v>
      </c>
      <c r="E15" s="102"/>
      <c r="F15" s="102"/>
      <c r="G15" s="102"/>
      <c r="H15" s="74"/>
      <c r="I15" s="74"/>
      <c r="J15" s="74"/>
      <c r="K15" s="103">
        <f>(IF(R15=12, (P15*H15),0)+IF(R15&lt;12, (P15*(I15+J15)),0))</f>
        <v>0</v>
      </c>
      <c r="L15" s="104"/>
      <c r="M15" s="104"/>
      <c r="N15" s="44" t="s">
        <v>21</v>
      </c>
      <c r="O15" s="181">
        <f>D15</f>
        <v>0</v>
      </c>
      <c r="P15" s="195">
        <f>Q15/R15</f>
        <v>0</v>
      </c>
      <c r="Q15" s="106">
        <f>'YR 1'!Q15</f>
        <v>0</v>
      </c>
      <c r="R15" s="107">
        <v>9</v>
      </c>
    </row>
    <row r="16" spans="1:21" s="44" customFormat="1" ht="12" customHeight="1">
      <c r="A16" s="100">
        <v>2</v>
      </c>
      <c r="B16" s="23"/>
      <c r="C16" s="24"/>
      <c r="D16" s="183">
        <f>'YR 1'!D16</f>
        <v>0</v>
      </c>
      <c r="E16" s="102"/>
      <c r="F16" s="102"/>
      <c r="G16" s="102"/>
      <c r="H16" s="74">
        <v>0</v>
      </c>
      <c r="I16" s="74"/>
      <c r="J16" s="74"/>
      <c r="K16" s="103">
        <f>(IF(R16=12, (P16*H16),0)+IF(R16&lt;12, (P16*(I16+J16)),0))</f>
        <v>0</v>
      </c>
      <c r="L16" s="104"/>
      <c r="M16" s="104"/>
      <c r="N16" s="44" t="s">
        <v>22</v>
      </c>
      <c r="O16" s="181">
        <f>D16</f>
        <v>0</v>
      </c>
      <c r="P16" s="195">
        <f>Q16/R16</f>
        <v>0</v>
      </c>
      <c r="Q16" s="144">
        <f>'YR 1'!Q16</f>
        <v>0</v>
      </c>
      <c r="R16" s="74">
        <v>9</v>
      </c>
    </row>
    <row r="17" spans="1:18" s="44" customFormat="1" ht="12" customHeight="1">
      <c r="A17" s="100">
        <v>3</v>
      </c>
      <c r="B17" s="23"/>
      <c r="C17" s="24"/>
      <c r="D17" s="183">
        <f>'YR 1'!D17</f>
        <v>0</v>
      </c>
      <c r="E17" s="102"/>
      <c r="F17" s="102"/>
      <c r="G17" s="102"/>
      <c r="H17" s="74">
        <v>0</v>
      </c>
      <c r="I17" s="74"/>
      <c r="J17" s="74"/>
      <c r="K17" s="103">
        <f t="shared" ref="K17:K24" si="0">(IF(R17=12, (P17*H17),0)+IF(R17&lt;12, (P17*(I17+J17)),0))</f>
        <v>0</v>
      </c>
      <c r="L17" s="104"/>
      <c r="M17" s="104"/>
      <c r="N17" s="44" t="s">
        <v>22</v>
      </c>
      <c r="O17" s="181">
        <f t="shared" ref="O17:O24" si="1">D17</f>
        <v>0</v>
      </c>
      <c r="P17" s="195">
        <f t="shared" ref="P17:P24" si="2">Q17/R17</f>
        <v>0</v>
      </c>
      <c r="Q17" s="144">
        <f>'YR 1'!Q17</f>
        <v>0</v>
      </c>
      <c r="R17" s="74">
        <v>9</v>
      </c>
    </row>
    <row r="18" spans="1:18" s="44" customFormat="1" ht="12" customHeight="1">
      <c r="A18" s="100">
        <v>4</v>
      </c>
      <c r="B18" s="23"/>
      <c r="C18" s="24"/>
      <c r="D18" s="183">
        <f>'YR 1'!D18</f>
        <v>0</v>
      </c>
      <c r="E18" s="102"/>
      <c r="F18" s="102"/>
      <c r="G18" s="102"/>
      <c r="H18" s="74">
        <v>0</v>
      </c>
      <c r="I18" s="74"/>
      <c r="J18" s="74"/>
      <c r="K18" s="103">
        <f t="shared" si="0"/>
        <v>0</v>
      </c>
      <c r="L18" s="104"/>
      <c r="M18" s="104"/>
      <c r="N18" s="44" t="s">
        <v>22</v>
      </c>
      <c r="O18" s="181">
        <f t="shared" si="1"/>
        <v>0</v>
      </c>
      <c r="P18" s="195">
        <f t="shared" si="2"/>
        <v>0</v>
      </c>
      <c r="Q18" s="144">
        <f>'YR 1'!Q18</f>
        <v>0</v>
      </c>
      <c r="R18" s="74">
        <v>9</v>
      </c>
    </row>
    <row r="19" spans="1:18" s="44" customFormat="1" ht="12" customHeight="1">
      <c r="A19" s="100">
        <v>5</v>
      </c>
      <c r="B19" s="23"/>
      <c r="C19" s="24"/>
      <c r="D19" s="183">
        <f>'YR 1'!D19</f>
        <v>0</v>
      </c>
      <c r="E19" s="102"/>
      <c r="F19" s="102"/>
      <c r="G19" s="102"/>
      <c r="H19" s="74">
        <v>0</v>
      </c>
      <c r="I19" s="74"/>
      <c r="J19" s="74"/>
      <c r="K19" s="103">
        <f t="shared" si="0"/>
        <v>0</v>
      </c>
      <c r="L19" s="104"/>
      <c r="M19" s="104"/>
      <c r="N19" s="44" t="s">
        <v>22</v>
      </c>
      <c r="O19" s="181">
        <f t="shared" si="1"/>
        <v>0</v>
      </c>
      <c r="P19" s="195">
        <f t="shared" si="2"/>
        <v>0</v>
      </c>
      <c r="Q19" s="144">
        <f>'YR 1'!Q19</f>
        <v>0</v>
      </c>
      <c r="R19" s="74">
        <v>9</v>
      </c>
    </row>
    <row r="20" spans="1:18" s="44" customFormat="1" ht="12" hidden="1" customHeight="1">
      <c r="A20" s="100">
        <v>6</v>
      </c>
      <c r="B20" s="23"/>
      <c r="C20" s="24"/>
      <c r="D20" s="183">
        <f>'YR 1'!D20</f>
        <v>0</v>
      </c>
      <c r="E20" s="102"/>
      <c r="F20" s="102"/>
      <c r="G20" s="102"/>
      <c r="H20" s="74">
        <v>0</v>
      </c>
      <c r="I20" s="74"/>
      <c r="J20" s="74"/>
      <c r="K20" s="103">
        <f t="shared" si="0"/>
        <v>0</v>
      </c>
      <c r="L20" s="104"/>
      <c r="M20" s="104"/>
      <c r="N20" s="44" t="s">
        <v>22</v>
      </c>
      <c r="O20" s="181">
        <f t="shared" si="1"/>
        <v>0</v>
      </c>
      <c r="P20" s="195">
        <f t="shared" si="2"/>
        <v>0</v>
      </c>
      <c r="Q20" s="144">
        <f>'YR 1'!Q20</f>
        <v>0</v>
      </c>
      <c r="R20" s="74">
        <v>9</v>
      </c>
    </row>
    <row r="21" spans="1:18" s="44" customFormat="1" ht="12" hidden="1" customHeight="1">
      <c r="A21" s="100">
        <v>7</v>
      </c>
      <c r="B21" s="23"/>
      <c r="C21" s="24"/>
      <c r="D21" s="183">
        <f>'YR 1'!D21</f>
        <v>0</v>
      </c>
      <c r="E21" s="102"/>
      <c r="F21" s="102"/>
      <c r="G21" s="102"/>
      <c r="H21" s="74">
        <v>0</v>
      </c>
      <c r="I21" s="74"/>
      <c r="J21" s="74"/>
      <c r="K21" s="103">
        <f t="shared" si="0"/>
        <v>0</v>
      </c>
      <c r="L21" s="104"/>
      <c r="M21" s="104"/>
      <c r="N21" s="44" t="s">
        <v>22</v>
      </c>
      <c r="O21" s="181">
        <f t="shared" si="1"/>
        <v>0</v>
      </c>
      <c r="P21" s="195">
        <f t="shared" si="2"/>
        <v>0</v>
      </c>
      <c r="Q21" s="144">
        <f>'YR 1'!Q21</f>
        <v>0</v>
      </c>
      <c r="R21" s="74">
        <v>9</v>
      </c>
    </row>
    <row r="22" spans="1:18" s="44" customFormat="1" ht="12" hidden="1" customHeight="1">
      <c r="A22" s="100">
        <v>8</v>
      </c>
      <c r="B22" s="23"/>
      <c r="C22" s="24"/>
      <c r="D22" s="183">
        <f>'YR 1'!D22</f>
        <v>0</v>
      </c>
      <c r="E22" s="102"/>
      <c r="F22" s="102"/>
      <c r="G22" s="102"/>
      <c r="H22" s="74">
        <v>0</v>
      </c>
      <c r="I22" s="74"/>
      <c r="J22" s="74"/>
      <c r="K22" s="103">
        <f t="shared" si="0"/>
        <v>0</v>
      </c>
      <c r="L22" s="104"/>
      <c r="M22" s="104"/>
      <c r="N22" s="44" t="s">
        <v>22</v>
      </c>
      <c r="O22" s="181">
        <f t="shared" si="1"/>
        <v>0</v>
      </c>
      <c r="P22" s="195">
        <f t="shared" si="2"/>
        <v>0</v>
      </c>
      <c r="Q22" s="144">
        <f>'YR 1'!Q22</f>
        <v>0</v>
      </c>
      <c r="R22" s="74">
        <v>9</v>
      </c>
    </row>
    <row r="23" spans="1:18" s="44" customFormat="1" ht="12" hidden="1" customHeight="1">
      <c r="A23" s="100">
        <v>9</v>
      </c>
      <c r="B23" s="23"/>
      <c r="C23" s="24"/>
      <c r="D23" s="183">
        <f>'YR 1'!D23</f>
        <v>0</v>
      </c>
      <c r="E23" s="102"/>
      <c r="F23" s="102"/>
      <c r="G23" s="102"/>
      <c r="H23" s="74">
        <v>0</v>
      </c>
      <c r="I23" s="74"/>
      <c r="J23" s="74"/>
      <c r="K23" s="103">
        <f t="shared" si="0"/>
        <v>0</v>
      </c>
      <c r="L23" s="104"/>
      <c r="M23" s="104"/>
      <c r="N23" s="44" t="s">
        <v>22</v>
      </c>
      <c r="O23" s="181">
        <f t="shared" si="1"/>
        <v>0</v>
      </c>
      <c r="P23" s="195">
        <f t="shared" si="2"/>
        <v>0</v>
      </c>
      <c r="Q23" s="144">
        <f>'YR 1'!Q23</f>
        <v>0</v>
      </c>
      <c r="R23" s="74">
        <v>9</v>
      </c>
    </row>
    <row r="24" spans="1:18" s="44" customFormat="1" ht="12" customHeight="1">
      <c r="A24" s="100">
        <v>10</v>
      </c>
      <c r="B24" s="23"/>
      <c r="C24" s="24"/>
      <c r="D24" s="183">
        <f>'YR 1'!D24</f>
        <v>0</v>
      </c>
      <c r="E24" s="102"/>
      <c r="F24" s="102"/>
      <c r="G24" s="102"/>
      <c r="H24" s="74">
        <v>0</v>
      </c>
      <c r="I24" s="74"/>
      <c r="J24" s="74"/>
      <c r="K24" s="103">
        <f t="shared" si="0"/>
        <v>0</v>
      </c>
      <c r="L24" s="104"/>
      <c r="M24" s="104"/>
      <c r="N24" s="44" t="s">
        <v>22</v>
      </c>
      <c r="O24" s="181">
        <f t="shared" si="1"/>
        <v>0</v>
      </c>
      <c r="P24" s="195">
        <f t="shared" si="2"/>
        <v>0</v>
      </c>
      <c r="Q24" s="144">
        <f>'YR 1'!Q24</f>
        <v>0</v>
      </c>
      <c r="R24" s="74">
        <v>9</v>
      </c>
    </row>
    <row r="25" spans="1:18" s="44" customFormat="1" ht="12" customHeight="1">
      <c r="A25" s="100"/>
      <c r="B25" s="24"/>
      <c r="C25" s="24"/>
      <c r="D25" s="175" t="s">
        <v>54</v>
      </c>
      <c r="E25" s="156"/>
      <c r="F25" s="156"/>
      <c r="G25" s="184"/>
      <c r="H25" s="74"/>
      <c r="I25" s="196"/>
      <c r="J25" s="196"/>
      <c r="K25" s="103">
        <f>((H25)*P25)</f>
        <v>0</v>
      </c>
      <c r="L25" s="104"/>
      <c r="M25" s="104"/>
      <c r="O25" s="175" t="s">
        <v>40</v>
      </c>
      <c r="P25" s="195">
        <f t="shared" ref="P25:P32" si="3">Q25/12</f>
        <v>0</v>
      </c>
      <c r="Q25" s="144">
        <f>'YR 1'!Q25</f>
        <v>0</v>
      </c>
      <c r="R25" s="114"/>
    </row>
    <row r="26" spans="1:18" s="44" customFormat="1" ht="12" customHeight="1">
      <c r="A26" s="100"/>
      <c r="B26" s="24"/>
      <c r="C26" s="24"/>
      <c r="D26" s="175" t="s">
        <v>54</v>
      </c>
      <c r="E26" s="102"/>
      <c r="F26" s="102"/>
      <c r="G26" s="112"/>
      <c r="H26" s="74"/>
      <c r="I26" s="196"/>
      <c r="J26" s="196"/>
      <c r="K26" s="103">
        <f>((H26)*P26)</f>
        <v>0</v>
      </c>
      <c r="L26" s="104"/>
      <c r="M26" s="104"/>
      <c r="O26" s="175" t="s">
        <v>40</v>
      </c>
      <c r="P26" s="195">
        <f>Q26/12</f>
        <v>0</v>
      </c>
      <c r="Q26" s="144">
        <f>'YR 1'!Q26</f>
        <v>0</v>
      </c>
      <c r="R26" s="114"/>
    </row>
    <row r="27" spans="1:18" s="44" customFormat="1" ht="12" customHeight="1">
      <c r="A27" s="100"/>
      <c r="B27" s="24"/>
      <c r="C27" s="24"/>
      <c r="D27" s="175" t="s">
        <v>54</v>
      </c>
      <c r="E27" s="102"/>
      <c r="F27" s="102"/>
      <c r="G27" s="112"/>
      <c r="H27" s="74"/>
      <c r="I27" s="196"/>
      <c r="J27" s="196"/>
      <c r="K27" s="103">
        <f>((H27)*P27)</f>
        <v>0</v>
      </c>
      <c r="L27" s="104"/>
      <c r="M27" s="104"/>
      <c r="O27" s="175" t="s">
        <v>40</v>
      </c>
      <c r="P27" s="195">
        <f>Q27/12</f>
        <v>0</v>
      </c>
      <c r="Q27" s="144">
        <f>'YR 1'!Q27</f>
        <v>0</v>
      </c>
      <c r="R27" s="114"/>
    </row>
    <row r="28" spans="1:18" s="44" customFormat="1" ht="12" customHeight="1" thickBot="1">
      <c r="A28" s="100"/>
      <c r="B28" s="24"/>
      <c r="C28" s="24"/>
      <c r="D28" s="175" t="s">
        <v>54</v>
      </c>
      <c r="E28" s="102"/>
      <c r="F28" s="102"/>
      <c r="G28" s="112"/>
      <c r="H28" s="74"/>
      <c r="I28" s="196"/>
      <c r="J28" s="196"/>
      <c r="K28" s="103">
        <f>((H28)*P28)</f>
        <v>0</v>
      </c>
      <c r="L28" s="104"/>
      <c r="M28" s="104"/>
      <c r="O28" s="175" t="s">
        <v>40</v>
      </c>
      <c r="P28" s="195">
        <f>Q28/12</f>
        <v>0</v>
      </c>
      <c r="Q28" s="144">
        <f>'YR 1'!Q28</f>
        <v>0</v>
      </c>
      <c r="R28" s="114"/>
    </row>
    <row r="29" spans="1:18" s="44" customFormat="1" ht="12" customHeight="1" thickBot="1">
      <c r="A29" s="116">
        <v>11</v>
      </c>
      <c r="B29" s="26"/>
      <c r="C29" s="67" t="s">
        <v>68</v>
      </c>
      <c r="D29" s="117"/>
      <c r="E29" s="117"/>
      <c r="F29" s="117"/>
      <c r="G29" s="117"/>
      <c r="H29" s="74"/>
      <c r="I29" s="196"/>
      <c r="J29" s="196"/>
      <c r="K29" s="103">
        <f>P30*H29</f>
        <v>0</v>
      </c>
      <c r="L29" s="104"/>
      <c r="M29" s="104"/>
      <c r="O29" s="43" t="s">
        <v>66</v>
      </c>
      <c r="P29" s="197">
        <f t="shared" si="3"/>
        <v>0</v>
      </c>
      <c r="Q29" s="144">
        <f>'YR 1'!Q29</f>
        <v>0</v>
      </c>
      <c r="R29" s="114"/>
    </row>
    <row r="30" spans="1:18" s="44" customFormat="1" ht="12" customHeight="1">
      <c r="A30" s="100">
        <v>12</v>
      </c>
      <c r="B30" s="118" t="s">
        <v>69</v>
      </c>
      <c r="C30" s="27"/>
      <c r="D30" s="117" t="s">
        <v>70</v>
      </c>
      <c r="E30" s="117"/>
      <c r="F30" s="117"/>
      <c r="G30" s="117"/>
      <c r="H30" s="199">
        <f>SUM(H15:H29)</f>
        <v>0</v>
      </c>
      <c r="I30" s="199">
        <f>SUM(I15:I29)</f>
        <v>0</v>
      </c>
      <c r="J30" s="199">
        <f>SUM(J15:J29)</f>
        <v>0</v>
      </c>
      <c r="K30" s="124">
        <f>SUM(K15:K29)</f>
        <v>0</v>
      </c>
      <c r="L30" s="120"/>
      <c r="M30" s="120"/>
      <c r="O30" s="43" t="s">
        <v>6</v>
      </c>
      <c r="P30" s="197">
        <f t="shared" si="3"/>
        <v>0</v>
      </c>
      <c r="Q30" s="144">
        <f>'YR 1'!Q30</f>
        <v>0</v>
      </c>
      <c r="R30" s="114"/>
    </row>
    <row r="31" spans="1:18" s="44" customFormat="1" ht="12" customHeight="1" thickBot="1">
      <c r="A31" s="116" t="s">
        <v>71</v>
      </c>
      <c r="B31" s="67" t="s">
        <v>72</v>
      </c>
      <c r="C31" s="67"/>
      <c r="D31" s="117"/>
      <c r="E31" s="117"/>
      <c r="F31" s="117"/>
      <c r="G31" s="117"/>
      <c r="H31" s="121"/>
      <c r="I31" s="121"/>
      <c r="J31" s="121"/>
      <c r="K31" s="121"/>
      <c r="L31" s="39"/>
      <c r="M31" s="39"/>
      <c r="O31" s="43" t="s">
        <v>7</v>
      </c>
      <c r="P31" s="197">
        <f t="shared" si="3"/>
        <v>0</v>
      </c>
      <c r="Q31" s="144">
        <f>'YR 1'!Q31</f>
        <v>0</v>
      </c>
      <c r="R31" s="114"/>
    </row>
    <row r="32" spans="1:18" s="44" customFormat="1" ht="12" customHeight="1" thickBot="1">
      <c r="A32" s="116" t="s">
        <v>9</v>
      </c>
      <c r="B32" s="28"/>
      <c r="C32" s="67" t="s">
        <v>159</v>
      </c>
      <c r="D32" s="122"/>
      <c r="E32" s="117"/>
      <c r="F32" s="117"/>
      <c r="G32" s="117"/>
      <c r="H32" s="74"/>
      <c r="I32" s="113"/>
      <c r="J32" s="113"/>
      <c r="K32" s="200"/>
      <c r="L32" s="104"/>
      <c r="M32" s="104"/>
      <c r="O32" s="43" t="s">
        <v>19</v>
      </c>
      <c r="P32" s="197">
        <f t="shared" si="3"/>
        <v>0</v>
      </c>
      <c r="Q32" s="144">
        <f>'YR 1'!Q32</f>
        <v>0</v>
      </c>
      <c r="R32" s="114"/>
    </row>
    <row r="33" spans="1:18" s="44" customFormat="1" ht="12" customHeight="1" thickBot="1">
      <c r="A33" s="116" t="s">
        <v>76</v>
      </c>
      <c r="B33" s="29"/>
      <c r="C33" s="67" t="s">
        <v>77</v>
      </c>
      <c r="D33" s="117"/>
      <c r="E33" s="117"/>
      <c r="F33" s="70"/>
      <c r="G33" s="70"/>
      <c r="H33" s="74"/>
      <c r="I33" s="113"/>
      <c r="J33" s="113"/>
      <c r="K33" s="200">
        <f>(P31*H33)*B33</f>
        <v>0</v>
      </c>
      <c r="L33" s="104"/>
      <c r="M33" s="104"/>
      <c r="O33" s="43"/>
    </row>
    <row r="34" spans="1:18" s="44" customFormat="1" ht="12" customHeight="1" thickBot="1">
      <c r="A34" s="116" t="s">
        <v>78</v>
      </c>
      <c r="B34" s="29"/>
      <c r="C34" s="67" t="s">
        <v>79</v>
      </c>
      <c r="D34" s="117"/>
      <c r="E34" s="117"/>
      <c r="F34" s="198">
        <f>Q29/12</f>
        <v>0</v>
      </c>
      <c r="G34" s="30" t="s">
        <v>13</v>
      </c>
      <c r="H34" s="74"/>
      <c r="I34" s="74"/>
      <c r="J34" s="74"/>
      <c r="K34" s="200">
        <f>B34*F34*H34</f>
        <v>0</v>
      </c>
      <c r="L34" s="104"/>
      <c r="M34" s="104"/>
      <c r="O34" s="43"/>
    </row>
    <row r="35" spans="1:18" s="44" customFormat="1" ht="12" customHeight="1" thickBot="1">
      <c r="A35" s="116" t="s">
        <v>80</v>
      </c>
      <c r="B35" s="28"/>
      <c r="C35" s="67" t="s">
        <v>81</v>
      </c>
      <c r="D35" s="117"/>
      <c r="E35" s="117"/>
      <c r="F35" s="123"/>
      <c r="G35" s="117"/>
      <c r="H35" s="74"/>
      <c r="I35" s="125" t="s">
        <v>41</v>
      </c>
      <c r="J35" s="125">
        <v>0</v>
      </c>
      <c r="K35" s="200">
        <f>B35*(Rates!B22*Rates!B23)*'YR 1'!H35</f>
        <v>0</v>
      </c>
      <c r="L35" s="104"/>
      <c r="M35" s="104"/>
      <c r="O35" s="31"/>
      <c r="P35" s="32" t="s">
        <v>75</v>
      </c>
      <c r="Q35" s="33"/>
    </row>
    <row r="36" spans="1:18" s="44" customFormat="1" ht="12" customHeight="1" thickBot="1">
      <c r="A36" s="116" t="s">
        <v>82</v>
      </c>
      <c r="B36" s="28"/>
      <c r="C36" s="67" t="s">
        <v>83</v>
      </c>
      <c r="D36" s="117"/>
      <c r="E36" s="117"/>
      <c r="F36" s="117"/>
      <c r="G36" s="126"/>
      <c r="H36" s="74"/>
      <c r="I36" s="125" t="s">
        <v>20</v>
      </c>
      <c r="J36" s="125"/>
      <c r="K36" s="200">
        <f>Q32/12*B36*H36</f>
        <v>0</v>
      </c>
      <c r="L36" s="104"/>
      <c r="M36" s="104"/>
      <c r="N36" s="44" t="s">
        <v>21</v>
      </c>
      <c r="O36" s="276">
        <f>D11</f>
        <v>0</v>
      </c>
      <c r="P36" s="190">
        <f>IF(R15&gt;9, (H15*Rates!B13+P15*H15*Rates!B4), ((I15*P15)*Rates!B4)+(I15*Rates!B12)+((J15*P15)*Rates!B4))</f>
        <v>0</v>
      </c>
      <c r="Q36" s="104"/>
      <c r="R36" s="127"/>
    </row>
    <row r="37" spans="1:18" s="44" customFormat="1" ht="12" customHeight="1" thickBot="1">
      <c r="A37" s="116" t="s">
        <v>67</v>
      </c>
      <c r="B37" s="34"/>
      <c r="C37" s="67" t="s">
        <v>84</v>
      </c>
      <c r="D37" s="117"/>
      <c r="E37" s="117"/>
      <c r="F37" s="117"/>
      <c r="G37" s="117"/>
      <c r="H37" s="128"/>
      <c r="I37" s="129"/>
      <c r="J37" s="67"/>
      <c r="K37" s="103">
        <f>(P30*H37)*B37</f>
        <v>0</v>
      </c>
      <c r="L37" s="104"/>
      <c r="M37" s="104"/>
      <c r="N37" s="44" t="s">
        <v>22</v>
      </c>
      <c r="O37" s="276">
        <f>D16</f>
        <v>0</v>
      </c>
      <c r="P37" s="190">
        <f>IF(R16&gt;9, (H16*Rates!B13+P16*H16*Rates!B4), ((I16*P16)*Rates!B4)+(I16*Rates!B12)+((J16*P16)*Rates!B4))</f>
        <v>0</v>
      </c>
      <c r="Q37" s="104"/>
      <c r="R37" s="127"/>
    </row>
    <row r="38" spans="1:18" s="44" customFormat="1" ht="12" customHeight="1" thickBo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189">
        <f>SUM(K30:K37)</f>
        <v>0</v>
      </c>
      <c r="L38" s="39"/>
      <c r="M38" s="39"/>
      <c r="N38" s="44" t="s">
        <v>22</v>
      </c>
      <c r="O38" s="276">
        <f t="shared" ref="O38:O45" si="4">D17</f>
        <v>0</v>
      </c>
      <c r="P38" s="190">
        <f>IF(R17&gt;9, (H17*Rates!B13+P17*H17*Rates!B4), ((I17*P17)*Rates!B4)+(I17*Rates!B12)+((J17*P17)*Rates!B4))</f>
        <v>0</v>
      </c>
      <c r="Q38" s="104"/>
      <c r="R38" s="127"/>
    </row>
    <row r="39" spans="1:18" s="44" customFormat="1" ht="12" customHeight="1" thickBo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190">
        <f>P55</f>
        <v>0</v>
      </c>
      <c r="L39" s="104"/>
      <c r="M39" s="104"/>
      <c r="N39" s="44" t="s">
        <v>22</v>
      </c>
      <c r="O39" s="276">
        <f t="shared" si="4"/>
        <v>0</v>
      </c>
      <c r="P39" s="190">
        <f>IF(R18&gt;9, (H18*Rates!B13+P18*H18*Rates!B4), ((I18*P18)*Rates!B4)+(I18*Rates!B12)+((J18*P18)*Rates!B4))</f>
        <v>0</v>
      </c>
      <c r="Q39" s="104"/>
      <c r="R39" s="127"/>
    </row>
    <row r="40" spans="1:18" s="44" customFormat="1" ht="12" customHeight="1" thickBo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189">
        <f>SUM(K38:K39)</f>
        <v>0</v>
      </c>
      <c r="L40" s="39"/>
      <c r="M40" s="39"/>
      <c r="N40" s="44" t="s">
        <v>22</v>
      </c>
      <c r="O40" s="276">
        <f t="shared" si="4"/>
        <v>0</v>
      </c>
      <c r="P40" s="190">
        <f>IF(R19&gt;9, (H19*Rates!B13+P19*H19*Rates!B4), ((I19*P19)*Rates!B4)+(I19*Rates!B12)+((J19*P19)*Rates!B4))</f>
        <v>0</v>
      </c>
      <c r="Q40" s="104"/>
      <c r="R40" s="127"/>
    </row>
    <row r="41" spans="1:18" s="44" customFormat="1" ht="12" customHeight="1" thickBo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121"/>
      <c r="L41" s="39"/>
      <c r="M41" s="39"/>
      <c r="N41" s="44" t="s">
        <v>22</v>
      </c>
      <c r="O41" s="276">
        <f t="shared" si="4"/>
        <v>0</v>
      </c>
      <c r="P41" s="190">
        <f>IF(R20&gt;9, (H20*Rates!B13+P20*H20*Rates!B4), ((I20*P20)*Rates!B4)+(I20*Rates!B12)+((J20*P20)*Rates!B4))</f>
        <v>0</v>
      </c>
      <c r="Q41" s="104"/>
      <c r="R41" s="127"/>
    </row>
    <row r="42" spans="1:18" s="44" customFormat="1" ht="12" customHeight="1" thickBo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6"/>
      <c r="J42" s="37"/>
      <c r="K42" s="121"/>
      <c r="L42" s="39"/>
      <c r="M42" s="39"/>
      <c r="N42" s="44" t="s">
        <v>22</v>
      </c>
      <c r="O42" s="276">
        <f t="shared" si="4"/>
        <v>0</v>
      </c>
      <c r="P42" s="190">
        <f>IF(R21&gt;9, (H21*Rates!B13+P21*H21*Rates!B4), ((I21*P21)*Rates!B4)+(I21*Rates!B12)+((J21*P21)*Rates!B4))</f>
        <v>0</v>
      </c>
      <c r="Q42" s="104"/>
      <c r="R42" s="127"/>
    </row>
    <row r="43" spans="1:18" s="44" customFormat="1" ht="12" customHeight="1" thickBot="1">
      <c r="A43" s="36"/>
      <c r="B43" s="37"/>
      <c r="C43" s="37"/>
      <c r="D43" s="107"/>
      <c r="E43" s="38"/>
      <c r="G43" s="106"/>
      <c r="H43" s="137" t="s">
        <v>3</v>
      </c>
      <c r="I43" s="136"/>
      <c r="J43" s="37"/>
      <c r="K43" s="121"/>
      <c r="L43" s="39"/>
      <c r="M43" s="39"/>
      <c r="N43" s="44" t="s">
        <v>22</v>
      </c>
      <c r="O43" s="276">
        <f t="shared" si="4"/>
        <v>0</v>
      </c>
      <c r="P43" s="190">
        <f>IF(R22&gt;9, (H22*Rates!B13+P22*H22*Rates!B4), ((I22*P22)*Rates!B4)+(I22*Rates!B12)+((J22*P22)*Rates!B4))</f>
        <v>0</v>
      </c>
      <c r="Q43" s="104"/>
      <c r="R43" s="127"/>
    </row>
    <row r="44" spans="1:18" s="44" customFormat="1" ht="12" customHeight="1" thickBot="1">
      <c r="A44" s="36"/>
      <c r="B44" s="37"/>
      <c r="C44" s="37"/>
      <c r="D44" s="74"/>
      <c r="E44" s="138"/>
      <c r="F44" s="138"/>
      <c r="G44" s="144"/>
      <c r="H44" s="38"/>
      <c r="I44" s="38"/>
      <c r="J44" s="38"/>
      <c r="K44" s="121"/>
      <c r="L44" s="39"/>
      <c r="M44" s="39"/>
      <c r="N44" s="44" t="s">
        <v>22</v>
      </c>
      <c r="O44" s="276">
        <f t="shared" si="4"/>
        <v>0</v>
      </c>
      <c r="P44" s="190">
        <f>IF(R23&gt;9, (H23*Rates!B13+P23*H23*Rates!B4), ((I23*P23)*Rates!B4)+(I23*Rates!B12)+((J23*P23)*Rates!B4))</f>
        <v>0</v>
      </c>
      <c r="Q44" s="104"/>
      <c r="R44" s="127"/>
    </row>
    <row r="45" spans="1:18" s="44" customFormat="1" ht="12" customHeight="1" thickBot="1">
      <c r="A45" s="36"/>
      <c r="B45" s="37"/>
      <c r="C45" s="37"/>
      <c r="D45" s="74"/>
      <c r="E45" s="138"/>
      <c r="F45" s="138"/>
      <c r="G45" s="144"/>
      <c r="H45" s="38"/>
      <c r="I45" s="38"/>
      <c r="J45" s="38"/>
      <c r="K45" s="121"/>
      <c r="L45" s="39"/>
      <c r="M45" s="39"/>
      <c r="N45" s="44" t="s">
        <v>22</v>
      </c>
      <c r="O45" s="276">
        <f t="shared" si="4"/>
        <v>0</v>
      </c>
      <c r="P45" s="190">
        <f>IF(R24&gt;9, (H24*Rates!B13+P24*H24*Rates!B4), ((I24*P24)*Rates!B4)+(I24*Rates!B12)+((J24*P24)*Rates!B4))</f>
        <v>0</v>
      </c>
      <c r="Q45" s="104"/>
    </row>
    <row r="46" spans="1:18" s="44" customFormat="1" ht="12" customHeight="1" thickBot="1">
      <c r="A46" s="36"/>
      <c r="B46" s="37"/>
      <c r="C46" s="37"/>
      <c r="D46" s="74"/>
      <c r="E46" s="38"/>
      <c r="F46" s="38"/>
      <c r="G46" s="144"/>
      <c r="H46" s="38"/>
      <c r="I46" s="38"/>
      <c r="J46" s="38"/>
      <c r="K46" s="121"/>
      <c r="L46" s="39"/>
      <c r="M46" s="39"/>
      <c r="O46" s="43" t="str">
        <f>O25</f>
        <v>PostDocs W/Benefit</v>
      </c>
      <c r="P46" s="190">
        <f>(P25*H25)*Rates!B4+(H25*Rates!B13)</f>
        <v>0</v>
      </c>
      <c r="Q46" s="104"/>
    </row>
    <row r="47" spans="1:18" s="44" customFormat="1" ht="12" customHeight="1" thickBot="1">
      <c r="A47" s="139"/>
      <c r="B47" s="140" t="s">
        <v>91</v>
      </c>
      <c r="C47" s="94"/>
      <c r="D47" s="141"/>
      <c r="E47" s="141"/>
      <c r="F47" s="141"/>
      <c r="G47" s="40"/>
      <c r="H47" s="141"/>
      <c r="I47" s="141"/>
      <c r="J47" s="141"/>
      <c r="K47" s="201">
        <f>G43+G44+G45+G46</f>
        <v>0</v>
      </c>
      <c r="L47" s="104"/>
      <c r="M47" s="104"/>
      <c r="O47" s="43" t="str">
        <f>O26</f>
        <v>PostDocs W/Benefit</v>
      </c>
      <c r="P47" s="190">
        <f>(P26*H26)*Rates!B4+(H26*Rates!B13)</f>
        <v>0</v>
      </c>
      <c r="Q47" s="39">
        <f>SUM(Q36:Q46)</f>
        <v>0</v>
      </c>
    </row>
    <row r="48" spans="1:18" s="44" customFormat="1" ht="12" customHeight="1" thickBot="1">
      <c r="A48" s="131" t="s">
        <v>92</v>
      </c>
      <c r="B48" s="133" t="s">
        <v>93</v>
      </c>
      <c r="C48" s="133"/>
      <c r="D48" s="142"/>
      <c r="E48" s="142"/>
      <c r="F48" s="142" t="s">
        <v>94</v>
      </c>
      <c r="G48" s="134"/>
      <c r="H48" s="134"/>
      <c r="I48" s="94"/>
      <c r="J48" s="143"/>
      <c r="K48" s="144"/>
      <c r="L48" s="104"/>
      <c r="M48" s="104"/>
      <c r="O48" s="43" t="str">
        <f>O27</f>
        <v>PostDocs W/Benefit</v>
      </c>
      <c r="P48" s="190">
        <f>(P27*H27)*Rates!B4+(H27*Rates!B13)</f>
        <v>0</v>
      </c>
    </row>
    <row r="49" spans="1:16" s="44" customFormat="1" ht="12" customHeight="1" thickBot="1">
      <c r="A49" s="65"/>
      <c r="B49" s="60"/>
      <c r="C49" s="60"/>
      <c r="D49" s="123"/>
      <c r="E49" s="123"/>
      <c r="F49" s="95" t="s">
        <v>95</v>
      </c>
      <c r="G49" s="95"/>
      <c r="H49" s="141"/>
      <c r="I49" s="141"/>
      <c r="J49" s="141"/>
      <c r="K49" s="144"/>
      <c r="L49" s="104"/>
      <c r="M49" s="104"/>
      <c r="O49" s="43" t="str">
        <f>O28</f>
        <v>PostDocs W/Benefit</v>
      </c>
      <c r="P49" s="190">
        <f>(P28*H28)*Rates!B4+(H28*Rates!B13)</f>
        <v>0</v>
      </c>
    </row>
    <row r="50" spans="1:16" s="44" customFormat="1" ht="12" customHeight="1" thickBo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202"/>
      <c r="L50" s="39"/>
      <c r="M50" s="39"/>
      <c r="O50" s="43" t="s">
        <v>8</v>
      </c>
      <c r="P50" s="190">
        <f>(K34*Rates!B5)</f>
        <v>0</v>
      </c>
    </row>
    <row r="51" spans="1:16" s="44" customFormat="1" ht="12" customHeight="1" thickBot="1">
      <c r="A51" s="139"/>
      <c r="B51" s="140" t="s">
        <v>96</v>
      </c>
      <c r="C51" s="94"/>
      <c r="D51" s="95"/>
      <c r="E51" s="95"/>
      <c r="F51" s="146"/>
      <c r="G51" s="95"/>
      <c r="H51" s="94"/>
      <c r="I51" s="141"/>
      <c r="J51" s="141"/>
      <c r="K51" s="203">
        <f>SUM(K48:K49)</f>
        <v>0</v>
      </c>
      <c r="L51" s="39"/>
      <c r="M51" s="39"/>
      <c r="O51" s="43" t="s">
        <v>154</v>
      </c>
      <c r="P51" s="190">
        <f>(K35*Rates!B7)</f>
        <v>0</v>
      </c>
    </row>
    <row r="52" spans="1:16" s="44" customFormat="1" ht="12" customHeight="1" thickBot="1">
      <c r="A52" s="65" t="s">
        <v>97</v>
      </c>
      <c r="B52" s="58" t="s">
        <v>98</v>
      </c>
      <c r="C52" s="58"/>
      <c r="D52" s="76"/>
      <c r="E52" s="76"/>
      <c r="F52" s="76"/>
      <c r="G52" s="76"/>
      <c r="H52" s="76"/>
      <c r="I52" s="76"/>
      <c r="J52" s="76"/>
      <c r="K52" s="202"/>
      <c r="L52" s="39"/>
      <c r="M52" s="39"/>
      <c r="O52" s="43" t="s">
        <v>6</v>
      </c>
      <c r="P52" s="190">
        <f>K37*Rates!B4</f>
        <v>0</v>
      </c>
    </row>
    <row r="53" spans="1:16" s="44" customFormat="1" ht="12" customHeight="1" thickBot="1">
      <c r="A53" s="65"/>
      <c r="B53" s="147">
        <v>1</v>
      </c>
      <c r="C53" s="58" t="s">
        <v>99</v>
      </c>
      <c r="D53" s="76"/>
      <c r="E53" s="76"/>
      <c r="F53" s="148"/>
      <c r="G53" s="76"/>
      <c r="H53" s="58"/>
      <c r="I53" s="135"/>
      <c r="J53" s="58"/>
      <c r="K53" s="144"/>
      <c r="L53" s="104"/>
      <c r="M53" s="104"/>
      <c r="O53" s="44" t="s">
        <v>7</v>
      </c>
      <c r="P53" s="190">
        <f>(K33*Rates!B4)+(H33*Rates!B13)*B33</f>
        <v>0</v>
      </c>
    </row>
    <row r="54" spans="1:16" s="44" customFormat="1" ht="12" customHeight="1" thickBot="1">
      <c r="A54" s="65"/>
      <c r="B54" s="147">
        <v>2</v>
      </c>
      <c r="C54" s="58" t="s">
        <v>100</v>
      </c>
      <c r="D54" s="76"/>
      <c r="E54" s="76"/>
      <c r="F54" s="148"/>
      <c r="G54" s="76"/>
      <c r="H54" s="58"/>
      <c r="I54" s="135"/>
      <c r="J54" s="58"/>
      <c r="K54" s="144"/>
      <c r="L54" s="104"/>
      <c r="M54" s="104"/>
      <c r="O54" s="43" t="s">
        <v>19</v>
      </c>
      <c r="P54" s="190">
        <f>(K36*Rates!B4)+(H36*Rates!B13)</f>
        <v>0</v>
      </c>
    </row>
    <row r="55" spans="1:16" s="44" customFormat="1" ht="12" customHeight="1">
      <c r="A55" s="65"/>
      <c r="B55" s="147">
        <v>3</v>
      </c>
      <c r="C55" s="58" t="s">
        <v>101</v>
      </c>
      <c r="D55" s="85"/>
      <c r="E55" s="85"/>
      <c r="F55" s="148"/>
      <c r="G55" s="85"/>
      <c r="H55" s="58"/>
      <c r="I55" s="135"/>
      <c r="J55" s="58"/>
      <c r="K55" s="144"/>
      <c r="L55" s="104"/>
      <c r="M55" s="104"/>
      <c r="O55" s="41" t="s">
        <v>14</v>
      </c>
      <c r="P55" s="39">
        <f>SUM(P36:P54)</f>
        <v>0</v>
      </c>
    </row>
    <row r="56" spans="1:16" s="44" customFormat="1" ht="12" customHeight="1" thickBot="1">
      <c r="A56" s="65"/>
      <c r="B56" s="147">
        <v>4</v>
      </c>
      <c r="C56" s="58" t="s">
        <v>102</v>
      </c>
      <c r="D56" s="85"/>
      <c r="E56" s="85"/>
      <c r="F56" s="148"/>
      <c r="G56" s="85"/>
      <c r="H56" s="58"/>
      <c r="I56" s="135"/>
      <c r="J56" s="58"/>
      <c r="K56" s="144"/>
      <c r="L56" s="104"/>
      <c r="M56" s="104"/>
      <c r="O56" s="43"/>
    </row>
    <row r="57" spans="1:16" s="44" customFormat="1" ht="12" customHeight="1" thickBot="1">
      <c r="A57" s="131"/>
      <c r="B57" s="132" t="s">
        <v>103</v>
      </c>
      <c r="C57" s="133"/>
      <c r="D57" s="142"/>
      <c r="E57" s="282">
        <v>0</v>
      </c>
      <c r="F57" s="142" t="s">
        <v>104</v>
      </c>
      <c r="G57" s="142" t="s">
        <v>105</v>
      </c>
      <c r="H57" s="133"/>
      <c r="I57" s="149"/>
      <c r="J57" s="133"/>
      <c r="K57" s="203">
        <f>SUM(K53:K56)</f>
        <v>0</v>
      </c>
      <c r="L57" s="39"/>
      <c r="M57" s="39"/>
      <c r="O57" s="43"/>
    </row>
    <row r="58" spans="1:16" s="44" customFormat="1" ht="12" customHeight="1">
      <c r="A58" s="131" t="s">
        <v>106</v>
      </c>
      <c r="B58" s="133" t="s">
        <v>107</v>
      </c>
      <c r="C58" s="133"/>
      <c r="D58" s="142"/>
      <c r="E58" s="95"/>
      <c r="F58" s="142"/>
      <c r="G58" s="142"/>
      <c r="H58" s="133"/>
      <c r="I58" s="149"/>
      <c r="J58" s="133"/>
      <c r="K58" s="202"/>
      <c r="L58" s="39"/>
      <c r="M58" s="39"/>
      <c r="O58" s="43"/>
    </row>
    <row r="59" spans="1:16" s="44" customFormat="1" ht="12" customHeight="1">
      <c r="A59" s="131"/>
      <c r="B59" s="150">
        <v>1</v>
      </c>
      <c r="C59" s="133" t="s">
        <v>18</v>
      </c>
      <c r="D59" s="142"/>
      <c r="E59" s="142"/>
      <c r="F59" s="142"/>
      <c r="G59" s="142"/>
      <c r="H59" s="133"/>
      <c r="I59" s="149"/>
      <c r="J59" s="133"/>
      <c r="K59" s="144"/>
      <c r="L59" s="104"/>
      <c r="M59" s="104"/>
      <c r="O59" s="43"/>
    </row>
    <row r="60" spans="1:16" s="44" customFormat="1" ht="12" customHeight="1">
      <c r="A60" s="131"/>
      <c r="B60" s="150">
        <v>2</v>
      </c>
      <c r="C60" s="133" t="s">
        <v>108</v>
      </c>
      <c r="D60" s="142"/>
      <c r="E60" s="142"/>
      <c r="F60" s="142"/>
      <c r="G60" s="142"/>
      <c r="H60" s="133"/>
      <c r="I60" s="149"/>
      <c r="J60" s="133"/>
      <c r="K60" s="144"/>
      <c r="L60" s="104"/>
      <c r="M60" s="104"/>
      <c r="O60" s="43"/>
    </row>
    <row r="61" spans="1:16" s="44" customFormat="1" ht="12" customHeight="1">
      <c r="A61" s="131"/>
      <c r="B61" s="150">
        <v>3</v>
      </c>
      <c r="C61" s="133" t="s">
        <v>109</v>
      </c>
      <c r="D61" s="142"/>
      <c r="E61" s="142"/>
      <c r="F61" s="142"/>
      <c r="G61" s="142"/>
      <c r="H61" s="133"/>
      <c r="I61" s="149"/>
      <c r="J61" s="133"/>
      <c r="K61" s="144"/>
      <c r="L61" s="104"/>
      <c r="M61" s="104"/>
      <c r="O61" s="151" t="s">
        <v>162</v>
      </c>
      <c r="P61" s="152"/>
    </row>
    <row r="62" spans="1:16" s="44" customFormat="1" ht="12" customHeight="1">
      <c r="A62" s="131"/>
      <c r="B62" s="150">
        <v>4</v>
      </c>
      <c r="C62" s="133" t="s">
        <v>174</v>
      </c>
      <c r="D62" s="142"/>
      <c r="E62" s="142"/>
      <c r="F62" s="142"/>
      <c r="G62" s="142"/>
      <c r="H62" s="133"/>
      <c r="I62" s="149"/>
      <c r="J62" s="133"/>
      <c r="K62" s="144"/>
      <c r="L62" s="104"/>
      <c r="M62" s="104"/>
      <c r="O62" s="153" t="s">
        <v>167</v>
      </c>
      <c r="P62" s="154"/>
    </row>
    <row r="63" spans="1:16" s="44" customFormat="1" ht="12" customHeight="1">
      <c r="A63" s="131"/>
      <c r="B63" s="150">
        <v>5</v>
      </c>
      <c r="C63" s="133" t="s">
        <v>136</v>
      </c>
      <c r="D63" s="142"/>
      <c r="E63" s="142"/>
      <c r="F63" s="142"/>
      <c r="G63" s="142"/>
      <c r="H63" s="133"/>
      <c r="I63" s="149"/>
      <c r="J63" s="133"/>
      <c r="K63" s="144"/>
      <c r="L63" s="104"/>
      <c r="M63" s="104"/>
      <c r="O63" s="153" t="s">
        <v>160</v>
      </c>
      <c r="P63" s="154"/>
    </row>
    <row r="64" spans="1:16" s="44" customFormat="1" ht="12" customHeight="1" thickBot="1">
      <c r="A64" s="131"/>
      <c r="B64" s="150"/>
      <c r="C64" s="133" t="s">
        <v>137</v>
      </c>
      <c r="D64" s="142"/>
      <c r="E64" s="142"/>
      <c r="F64" s="142"/>
      <c r="G64" s="142"/>
      <c r="H64" s="133"/>
      <c r="I64" s="149"/>
      <c r="J64" s="133"/>
      <c r="K64" s="144"/>
      <c r="L64" s="104"/>
      <c r="M64" s="104"/>
      <c r="O64" s="153" t="s">
        <v>163</v>
      </c>
      <c r="P64" s="154">
        <f>SUM(P62:P63)</f>
        <v>0</v>
      </c>
    </row>
    <row r="65" spans="1:21" s="44" customFormat="1" ht="12" customHeight="1" thickBot="1">
      <c r="A65" s="131"/>
      <c r="B65" s="150"/>
      <c r="C65" s="133" t="s">
        <v>139</v>
      </c>
      <c r="D65" s="142"/>
      <c r="E65" s="142"/>
      <c r="F65" s="142"/>
      <c r="G65" s="142"/>
      <c r="H65" s="133"/>
      <c r="I65" s="149"/>
      <c r="J65" s="133"/>
      <c r="K65" s="203">
        <f>K63+K64</f>
        <v>0</v>
      </c>
      <c r="L65" s="104"/>
      <c r="M65" s="104"/>
      <c r="O65" s="43"/>
    </row>
    <row r="66" spans="1:21" s="44" customFormat="1" ht="12" customHeight="1" thickBot="1">
      <c r="A66" s="131"/>
      <c r="B66" s="150">
        <v>6</v>
      </c>
      <c r="C66" s="133" t="s">
        <v>1</v>
      </c>
      <c r="D66" s="142"/>
      <c r="E66" s="142"/>
      <c r="F66" s="142"/>
      <c r="G66" s="142"/>
      <c r="H66" s="133"/>
      <c r="I66" s="149"/>
      <c r="J66" s="133"/>
      <c r="K66" s="144"/>
      <c r="L66" s="104"/>
      <c r="M66" s="104"/>
      <c r="O66" s="43"/>
    </row>
    <row r="67" spans="1:21" s="44" customFormat="1" ht="12" customHeight="1" thickBot="1">
      <c r="A67" s="131"/>
      <c r="B67" s="150">
        <v>7</v>
      </c>
      <c r="C67" s="133" t="s">
        <v>127</v>
      </c>
      <c r="D67" s="155"/>
      <c r="E67" s="156"/>
      <c r="F67" s="42" t="s">
        <v>43</v>
      </c>
      <c r="G67" s="156"/>
      <c r="H67" s="157"/>
      <c r="I67" s="158"/>
      <c r="J67" s="157"/>
      <c r="K67" s="204">
        <f>IF(H34&gt;0,Rates!C18*B34,0)+IF(I34&gt;0,Rates!B18*'YR 1'!B34,0)+IF('YR 1'!J34&gt;0,Rates!D18*'YR 1'!B34,0)</f>
        <v>0</v>
      </c>
      <c r="L67" s="104"/>
      <c r="M67" s="104"/>
      <c r="N67" s="159"/>
      <c r="O67" s="43"/>
      <c r="P67" s="45"/>
    </row>
    <row r="68" spans="1:21" s="44" customFormat="1" ht="12" customHeight="1" thickBot="1">
      <c r="A68" s="131"/>
      <c r="B68" s="133"/>
      <c r="C68" s="133" t="s">
        <v>110</v>
      </c>
      <c r="D68" s="142"/>
      <c r="E68" s="142"/>
      <c r="F68" s="142"/>
      <c r="G68" s="142"/>
      <c r="H68" s="133"/>
      <c r="I68" s="149"/>
      <c r="J68" s="133"/>
      <c r="K68" s="203">
        <f>SUM(K59+K60+K61+K62+K63+K64+K66+K67)</f>
        <v>0</v>
      </c>
      <c r="L68" s="39"/>
      <c r="M68" s="39"/>
      <c r="O68" s="43"/>
      <c r="P68" s="46"/>
    </row>
    <row r="69" spans="1:21" s="44" customFormat="1" ht="12" customHeight="1" thickBot="1">
      <c r="A69" s="131" t="s">
        <v>111</v>
      </c>
      <c r="B69" s="132" t="s">
        <v>112</v>
      </c>
      <c r="C69" s="133"/>
      <c r="D69" s="134"/>
      <c r="E69" s="134"/>
      <c r="F69" s="134"/>
      <c r="G69" s="134"/>
      <c r="H69" s="133"/>
      <c r="I69" s="149"/>
      <c r="J69" s="133"/>
      <c r="K69" s="203">
        <f>SUM(K68+K57+K51+K47+K40)</f>
        <v>0</v>
      </c>
      <c r="L69" s="39"/>
      <c r="M69" s="39"/>
      <c r="O69" s="43"/>
    </row>
    <row r="70" spans="1:21" s="44" customFormat="1" ht="12" customHeight="1" thickBot="1">
      <c r="A70" s="65" t="s">
        <v>113</v>
      </c>
      <c r="B70" s="58" t="s">
        <v>114</v>
      </c>
      <c r="C70" s="58"/>
      <c r="D70" s="76"/>
      <c r="E70" s="76"/>
      <c r="F70" s="20"/>
      <c r="G70" s="160"/>
      <c r="H70" s="161"/>
      <c r="I70" s="37"/>
      <c r="J70" s="37"/>
      <c r="K70" s="202"/>
      <c r="L70" s="39"/>
      <c r="M70" s="39" t="s">
        <v>135</v>
      </c>
      <c r="O70" s="43"/>
    </row>
    <row r="71" spans="1:21" s="44" customFormat="1" ht="12" customHeight="1" thickBot="1">
      <c r="A71" s="36"/>
      <c r="B71" s="37"/>
      <c r="C71" s="37"/>
      <c r="D71" s="192">
        <f>Rates!B28</f>
        <v>0.49</v>
      </c>
      <c r="E71" s="38"/>
      <c r="F71" s="193">
        <f>IF(M71=1,K69-K47-K67, K69-K47-K57-K67-K64)</f>
        <v>0</v>
      </c>
      <c r="G71" s="32"/>
      <c r="H71" s="164"/>
      <c r="I71" s="37"/>
      <c r="J71" s="37"/>
      <c r="K71" s="204">
        <f>F71*Rates!B28</f>
        <v>0</v>
      </c>
      <c r="L71" s="104"/>
      <c r="M71" s="194">
        <f>'YR 1'!M71</f>
        <v>0</v>
      </c>
      <c r="O71" s="43"/>
      <c r="P71" s="45"/>
    </row>
    <row r="72" spans="1:21" s="44" customFormat="1" ht="12" customHeight="1" thickBot="1">
      <c r="A72" s="65"/>
      <c r="B72" s="165" t="s">
        <v>115</v>
      </c>
      <c r="C72" s="58"/>
      <c r="D72" s="76"/>
      <c r="E72" s="76"/>
      <c r="F72" s="123"/>
      <c r="G72" s="166"/>
      <c r="H72" s="39"/>
      <c r="I72" s="58"/>
      <c r="J72" s="58"/>
      <c r="K72" s="204">
        <f>K71</f>
        <v>0</v>
      </c>
      <c r="L72" s="39"/>
      <c r="O72" s="43"/>
    </row>
    <row r="73" spans="1:21" s="44" customFormat="1" ht="12" customHeight="1" thickBot="1">
      <c r="A73" s="131" t="s">
        <v>116</v>
      </c>
      <c r="B73" s="132" t="s">
        <v>117</v>
      </c>
      <c r="C73" s="133"/>
      <c r="D73" s="134"/>
      <c r="E73" s="134"/>
      <c r="F73" s="134"/>
      <c r="G73" s="134"/>
      <c r="H73" s="133"/>
      <c r="I73" s="149"/>
      <c r="J73" s="133"/>
      <c r="K73" s="203">
        <f>K72+K69</f>
        <v>0</v>
      </c>
      <c r="L73" s="104"/>
      <c r="M73" s="104"/>
      <c r="O73" s="43"/>
    </row>
    <row r="74" spans="1:21" s="44" customFormat="1" ht="12" customHeight="1" thickBot="1">
      <c r="A74" s="131" t="s">
        <v>118</v>
      </c>
      <c r="B74" s="133" t="s">
        <v>119</v>
      </c>
      <c r="C74" s="133"/>
      <c r="D74" s="134"/>
      <c r="E74" s="134"/>
      <c r="F74" s="134"/>
      <c r="G74" s="134"/>
      <c r="H74" s="133"/>
      <c r="I74" s="149"/>
      <c r="J74" s="133"/>
      <c r="K74" s="144"/>
      <c r="L74" s="39"/>
      <c r="M74" s="39"/>
      <c r="O74" s="43"/>
    </row>
    <row r="75" spans="1:21" s="44" customFormat="1" ht="12" customHeight="1" thickBot="1">
      <c r="A75" s="131" t="s">
        <v>120</v>
      </c>
      <c r="B75" s="132" t="s">
        <v>121</v>
      </c>
      <c r="C75" s="133"/>
      <c r="D75" s="134"/>
      <c r="E75" s="134"/>
      <c r="F75" s="134"/>
      <c r="G75" s="134"/>
      <c r="H75" s="133"/>
      <c r="I75" s="149"/>
      <c r="J75" s="133"/>
      <c r="K75" s="203">
        <f>K73-K74</f>
        <v>0</v>
      </c>
      <c r="L75" s="39"/>
      <c r="M75" s="39"/>
      <c r="O75" s="43"/>
    </row>
    <row r="76" spans="1:21" s="44" customFormat="1" ht="12" hidden="1" customHeight="1">
      <c r="D76" s="168"/>
      <c r="E76" s="168"/>
      <c r="F76" s="168"/>
      <c r="J76" s="39"/>
      <c r="O76" s="43"/>
    </row>
    <row r="77" spans="1:21" s="44" customFormat="1" ht="12" hidden="1" customHeight="1">
      <c r="D77" s="168"/>
      <c r="E77" s="168"/>
      <c r="F77" s="168"/>
      <c r="J77" s="39"/>
      <c r="O77" s="43"/>
    </row>
    <row r="78" spans="1:21" ht="12" customHeight="1">
      <c r="A78" s="44"/>
      <c r="B78" s="44"/>
      <c r="C78" s="44"/>
      <c r="D78" s="168"/>
      <c r="E78" s="168"/>
      <c r="F78" s="168"/>
      <c r="G78" s="169"/>
      <c r="H78" s="169"/>
      <c r="I78" s="169"/>
      <c r="J78" s="170" t="s">
        <v>164</v>
      </c>
      <c r="K78" s="171">
        <f>SUM(K69-P63)</f>
        <v>0</v>
      </c>
      <c r="T78" s="58"/>
      <c r="U78" s="58"/>
    </row>
    <row r="79" spans="1:21" ht="12" customHeight="1">
      <c r="A79" s="44"/>
      <c r="B79" s="44"/>
      <c r="C79" s="44"/>
      <c r="D79" s="168"/>
      <c r="E79" s="168"/>
      <c r="F79" s="168"/>
      <c r="G79" s="44"/>
      <c r="H79" s="44"/>
      <c r="I79" s="44"/>
      <c r="J79" s="173" t="s">
        <v>161</v>
      </c>
      <c r="K79" s="44"/>
      <c r="T79" s="58"/>
      <c r="U79" s="58"/>
    </row>
    <row r="80" spans="1:21" ht="12" customHeight="1">
      <c r="A80" s="44"/>
      <c r="B80" s="44"/>
      <c r="C80" s="44"/>
      <c r="D80" s="168"/>
      <c r="E80" s="168"/>
      <c r="F80" s="168"/>
      <c r="G80" s="44"/>
      <c r="H80" s="44"/>
      <c r="I80" s="44"/>
      <c r="J80" s="39"/>
      <c r="K80" s="44"/>
      <c r="S80" s="58"/>
      <c r="T80" s="58"/>
      <c r="U80" s="58"/>
    </row>
    <row r="81" spans="1:21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  <c r="S81" s="58"/>
      <c r="T81" s="58"/>
      <c r="U81" s="58"/>
    </row>
    <row r="82" spans="1:21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  <c r="S82" s="58"/>
      <c r="T82" s="58"/>
      <c r="U82" s="58"/>
    </row>
    <row r="83" spans="1:21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  <c r="S83" s="58"/>
      <c r="T83" s="58"/>
      <c r="U83" s="58"/>
    </row>
    <row r="84" spans="1:21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  <c r="O84" s="44"/>
      <c r="S84" s="58"/>
      <c r="T84" s="58"/>
      <c r="U84" s="58"/>
    </row>
    <row r="85" spans="1:21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  <c r="S85" s="58"/>
      <c r="T85" s="58"/>
      <c r="U85" s="58"/>
    </row>
    <row r="86" spans="1:21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  <c r="S86" s="58"/>
      <c r="T86" s="58"/>
      <c r="U86" s="58"/>
    </row>
    <row r="87" spans="1:21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  <c r="S87" s="58"/>
      <c r="T87" s="58"/>
      <c r="U87" s="58"/>
    </row>
    <row r="88" spans="1:21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  <c r="S88" s="58"/>
      <c r="T88" s="58"/>
      <c r="U88" s="58"/>
    </row>
    <row r="89" spans="1:21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  <c r="S89" s="58"/>
      <c r="T89" s="58"/>
      <c r="U89" s="58"/>
    </row>
    <row r="90" spans="1:21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  <c r="S90" s="58"/>
      <c r="T90" s="58"/>
      <c r="U90" s="58"/>
    </row>
    <row r="91" spans="1:21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  <c r="S91" s="58"/>
      <c r="T91" s="58"/>
      <c r="U91" s="58"/>
    </row>
    <row r="92" spans="1:21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  <c r="S92" s="58"/>
      <c r="T92" s="58"/>
      <c r="U92" s="58"/>
    </row>
    <row r="93" spans="1:21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  <c r="S93" s="58"/>
      <c r="T93" s="58"/>
      <c r="U93" s="58"/>
    </row>
    <row r="94" spans="1:21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  <c r="S94" s="58"/>
      <c r="T94" s="58"/>
      <c r="U94" s="58"/>
    </row>
    <row r="95" spans="1:21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  <c r="O95" s="58"/>
      <c r="P95" s="58"/>
      <c r="S95" s="58"/>
      <c r="T95" s="58"/>
      <c r="U95" s="58"/>
    </row>
    <row r="96" spans="1:21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1:2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1:2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1:2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1:2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  <c r="L111" s="58"/>
      <c r="M111" s="58"/>
      <c r="N111" s="58"/>
      <c r="P111" s="58"/>
      <c r="Q111" s="58"/>
      <c r="R111" s="58"/>
      <c r="S111" s="58"/>
      <c r="T111" s="58"/>
      <c r="U111" s="58"/>
    </row>
    <row r="112" spans="1:2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  <c r="P112" s="58"/>
      <c r="Q112" s="58"/>
      <c r="R112" s="58"/>
      <c r="S112" s="58"/>
      <c r="T112" s="58"/>
      <c r="U112" s="58"/>
    </row>
    <row r="113" spans="1:21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  <c r="P113" s="58"/>
      <c r="Q113" s="58"/>
      <c r="R113" s="58"/>
      <c r="S113" s="58"/>
      <c r="T113" s="58"/>
      <c r="U113" s="58"/>
    </row>
    <row r="114" spans="1:21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  <c r="P114" s="58"/>
      <c r="Q114" s="58"/>
      <c r="R114" s="58"/>
      <c r="S114" s="58"/>
      <c r="T114" s="58"/>
      <c r="U114" s="58"/>
    </row>
    <row r="115" spans="1:21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  <c r="P115" s="58"/>
      <c r="Q115" s="58"/>
      <c r="R115" s="58"/>
      <c r="S115" s="58"/>
      <c r="T115" s="58"/>
      <c r="U115" s="58"/>
    </row>
    <row r="116" spans="1:21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  <c r="P116" s="58"/>
      <c r="Q116" s="58"/>
      <c r="R116" s="58"/>
      <c r="S116" s="58"/>
      <c r="T116" s="58"/>
      <c r="U116" s="58"/>
    </row>
    <row r="117" spans="1:21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  <c r="P117" s="58"/>
      <c r="Q117" s="58"/>
      <c r="R117" s="58"/>
      <c r="S117" s="58"/>
      <c r="T117" s="58"/>
      <c r="U117" s="58"/>
    </row>
    <row r="118" spans="1:21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  <c r="P118" s="58"/>
      <c r="Q118" s="58"/>
      <c r="R118" s="58"/>
      <c r="S118" s="58"/>
      <c r="T118" s="58"/>
      <c r="U118" s="58"/>
    </row>
    <row r="119" spans="1:21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  <c r="P119" s="58"/>
      <c r="Q119" s="58"/>
      <c r="R119" s="58"/>
      <c r="S119" s="58"/>
      <c r="T119" s="58"/>
      <c r="U119" s="58"/>
    </row>
    <row r="120" spans="1:21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  <c r="P120" s="58"/>
      <c r="Q120" s="58"/>
      <c r="R120" s="58"/>
      <c r="S120" s="58"/>
      <c r="T120" s="58"/>
      <c r="U120" s="58"/>
    </row>
    <row r="121" spans="1:21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  <c r="P121" s="58"/>
      <c r="Q121" s="58"/>
      <c r="R121" s="58"/>
      <c r="S121" s="58"/>
      <c r="T121" s="58"/>
      <c r="U121" s="58"/>
    </row>
    <row r="122" spans="1:21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  <c r="Q122" s="58"/>
      <c r="R122" s="58"/>
      <c r="S122" s="58"/>
      <c r="T122" s="58"/>
      <c r="U122" s="58"/>
    </row>
    <row r="123" spans="1:21" s="44" customFormat="1" ht="12" customHeight="1">
      <c r="D123" s="168"/>
      <c r="E123" s="168"/>
      <c r="F123" s="168"/>
      <c r="J123" s="39"/>
      <c r="O123" s="43"/>
    </row>
    <row r="124" spans="1:21" s="44" customFormat="1" ht="12" customHeight="1">
      <c r="D124" s="168"/>
      <c r="E124" s="168"/>
      <c r="F124" s="168"/>
      <c r="J124" s="39"/>
      <c r="O124" s="43"/>
    </row>
    <row r="125" spans="1:21" s="44" customFormat="1" ht="12" customHeight="1">
      <c r="D125" s="168"/>
      <c r="E125" s="168"/>
      <c r="F125" s="168"/>
      <c r="J125" s="39"/>
      <c r="O125" s="43"/>
    </row>
    <row r="126" spans="1:21" s="44" customFormat="1" ht="12" customHeight="1">
      <c r="D126" s="168"/>
      <c r="E126" s="168"/>
      <c r="F126" s="168"/>
      <c r="J126" s="39"/>
      <c r="O126" s="43"/>
    </row>
    <row r="127" spans="1:21" s="44" customFormat="1" ht="12" customHeight="1">
      <c r="D127" s="168"/>
      <c r="E127" s="168"/>
      <c r="F127" s="168"/>
      <c r="J127" s="39"/>
      <c r="O127" s="43"/>
    </row>
    <row r="128" spans="1:21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1:21" s="44" customFormat="1" ht="12" customHeight="1">
      <c r="D1185" s="168"/>
      <c r="E1185" s="168"/>
      <c r="F1185" s="168"/>
      <c r="J1185" s="39"/>
      <c r="O1185" s="43"/>
    </row>
    <row r="1186" spans="1:21" s="44" customFormat="1" ht="12" customHeight="1">
      <c r="D1186" s="168"/>
      <c r="E1186" s="168"/>
      <c r="F1186" s="168"/>
      <c r="J1186" s="39"/>
      <c r="O1186" s="43"/>
    </row>
    <row r="1187" spans="1:21" s="44" customFormat="1" ht="12" customHeight="1">
      <c r="D1187" s="168"/>
      <c r="E1187" s="168"/>
      <c r="F1187" s="168"/>
      <c r="J1187" s="39"/>
      <c r="O1187" s="43"/>
    </row>
    <row r="1188" spans="1:21" s="44" customFormat="1" ht="12" customHeight="1">
      <c r="D1188" s="168"/>
      <c r="E1188" s="168"/>
      <c r="F1188" s="168"/>
      <c r="J1188" s="39"/>
      <c r="O1188" s="43"/>
    </row>
    <row r="1189" spans="1:21" s="44" customFormat="1" ht="12" customHeight="1">
      <c r="D1189" s="168"/>
      <c r="E1189" s="168"/>
      <c r="F1189" s="168"/>
      <c r="J1189" s="39"/>
      <c r="O1189" s="43"/>
    </row>
    <row r="1190" spans="1:21" s="44" customFormat="1" ht="12" customHeight="1">
      <c r="D1190" s="168"/>
      <c r="E1190" s="168"/>
      <c r="F1190" s="168"/>
      <c r="J1190" s="39"/>
      <c r="O1190" s="43"/>
    </row>
    <row r="1191" spans="1:21" s="44" customFormat="1" ht="12" customHeight="1">
      <c r="D1191" s="168"/>
      <c r="E1191" s="168"/>
      <c r="F1191" s="168"/>
      <c r="J1191" s="39"/>
      <c r="O1191" s="43"/>
    </row>
    <row r="1192" spans="1:21" s="44" customFormat="1" ht="12" customHeight="1">
      <c r="D1192" s="168"/>
      <c r="E1192" s="168"/>
      <c r="F1192" s="168"/>
      <c r="J1192" s="39"/>
      <c r="O1192" s="43"/>
    </row>
    <row r="1193" spans="1:21" s="44" customFormat="1" ht="12" customHeight="1">
      <c r="D1193" s="168"/>
      <c r="E1193" s="168"/>
      <c r="F1193" s="168"/>
      <c r="J1193" s="39"/>
      <c r="O1193" s="43"/>
    </row>
    <row r="1194" spans="1:21" s="44" customFormat="1" ht="12" customHeight="1">
      <c r="D1194" s="168"/>
      <c r="E1194" s="168"/>
      <c r="F1194" s="168"/>
      <c r="J1194" s="39"/>
      <c r="O1194" s="43"/>
      <c r="P1194" s="58"/>
    </row>
    <row r="1195" spans="1:21" ht="12" customHeight="1">
      <c r="A1195" s="44"/>
      <c r="B1195" s="44"/>
      <c r="C1195" s="44"/>
      <c r="D1195" s="168"/>
      <c r="E1195" s="168"/>
      <c r="F1195" s="168"/>
      <c r="G1195" s="44"/>
      <c r="H1195" s="44"/>
      <c r="I1195" s="44"/>
      <c r="J1195" s="39"/>
      <c r="K1195" s="44"/>
      <c r="P1195" s="58"/>
      <c r="Q1195" s="58"/>
      <c r="R1195" s="58"/>
      <c r="S1195" s="58"/>
      <c r="T1195" s="58"/>
      <c r="U1195" s="58"/>
    </row>
    <row r="1196" spans="1:21" ht="12" customHeight="1">
      <c r="A1196" s="44"/>
      <c r="B1196" s="44"/>
      <c r="C1196" s="44"/>
      <c r="D1196" s="168"/>
      <c r="E1196" s="168"/>
      <c r="F1196" s="168"/>
      <c r="G1196" s="44"/>
      <c r="H1196" s="44"/>
      <c r="I1196" s="44"/>
      <c r="J1196" s="39"/>
      <c r="K1196" s="44"/>
      <c r="P1196" s="58"/>
      <c r="Q1196" s="58"/>
      <c r="R1196" s="58"/>
      <c r="S1196" s="58"/>
      <c r="T1196" s="58"/>
      <c r="U1196" s="58"/>
    </row>
    <row r="1197" spans="1:21" ht="12" customHeight="1">
      <c r="A1197" s="44"/>
      <c r="B1197" s="44"/>
      <c r="C1197" s="44"/>
      <c r="D1197" s="168"/>
      <c r="E1197" s="168"/>
      <c r="F1197" s="168"/>
      <c r="G1197" s="44"/>
      <c r="H1197" s="44"/>
      <c r="I1197" s="44"/>
      <c r="J1197" s="39"/>
      <c r="K1197" s="44"/>
      <c r="P1197" s="58"/>
      <c r="Q1197" s="58"/>
      <c r="R1197" s="58"/>
      <c r="S1197" s="58"/>
      <c r="T1197" s="58"/>
      <c r="U1197" s="58"/>
    </row>
    <row r="1198" spans="1:21" ht="12" customHeight="1">
      <c r="A1198" s="44"/>
      <c r="B1198" s="44"/>
      <c r="C1198" s="44"/>
      <c r="D1198" s="168"/>
      <c r="E1198" s="168"/>
      <c r="F1198" s="168"/>
      <c r="G1198" s="44"/>
      <c r="H1198" s="44"/>
      <c r="I1198" s="44"/>
      <c r="J1198" s="39"/>
      <c r="K1198" s="44"/>
      <c r="P1198" s="58"/>
      <c r="Q1198" s="58"/>
      <c r="R1198" s="58"/>
      <c r="S1198" s="58"/>
      <c r="T1198" s="58"/>
      <c r="U1198" s="58"/>
    </row>
    <row r="1199" spans="1:21" ht="12" customHeight="1">
      <c r="A1199" s="44"/>
      <c r="B1199" s="44"/>
      <c r="C1199" s="44"/>
      <c r="D1199" s="168"/>
      <c r="E1199" s="168"/>
      <c r="F1199" s="168"/>
      <c r="G1199" s="44"/>
      <c r="H1199" s="44"/>
      <c r="I1199" s="44"/>
      <c r="J1199" s="39"/>
      <c r="K1199" s="44"/>
      <c r="O1199" s="58"/>
      <c r="P1199" s="58"/>
      <c r="Q1199" s="58"/>
      <c r="R1199" s="58"/>
      <c r="S1199" s="58"/>
      <c r="T1199" s="58"/>
      <c r="U1199" s="58"/>
    </row>
    <row r="1200" spans="1:21" ht="12" customHeight="1">
      <c r="A1200" s="44"/>
      <c r="B1200" s="44"/>
      <c r="C1200" s="44"/>
      <c r="D1200" s="168"/>
      <c r="E1200" s="168"/>
      <c r="F1200" s="168"/>
      <c r="G1200" s="44"/>
      <c r="H1200" s="44"/>
      <c r="I1200" s="44"/>
      <c r="J1200" s="39"/>
      <c r="K1200" s="44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</row>
    <row r="1201" spans="1:21" ht="12" customHeight="1">
      <c r="A1201" s="44"/>
      <c r="B1201" s="44"/>
      <c r="C1201" s="44"/>
      <c r="D1201" s="168"/>
      <c r="E1201" s="168"/>
      <c r="F1201" s="168"/>
      <c r="G1201" s="44"/>
      <c r="H1201" s="44"/>
      <c r="I1201" s="44"/>
      <c r="J1201" s="39"/>
      <c r="K1201" s="44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</row>
    <row r="1202" spans="1:21" ht="12" customHeight="1">
      <c r="A1202" s="44"/>
      <c r="B1202" s="44"/>
      <c r="C1202" s="44"/>
      <c r="D1202" s="168"/>
      <c r="E1202" s="168"/>
      <c r="F1202" s="168"/>
      <c r="G1202" s="44"/>
      <c r="H1202" s="44"/>
      <c r="I1202" s="44"/>
      <c r="J1202" s="39"/>
      <c r="K1202" s="44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</row>
    <row r="1203" spans="1:21" ht="12" customHeight="1">
      <c r="A1203" s="44"/>
      <c r="B1203" s="44"/>
      <c r="C1203" s="44"/>
      <c r="D1203" s="168"/>
      <c r="E1203" s="168"/>
      <c r="F1203" s="168"/>
      <c r="G1203" s="44"/>
      <c r="H1203" s="44"/>
      <c r="I1203" s="44"/>
      <c r="J1203" s="39"/>
      <c r="K1203" s="44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</row>
    <row r="1204" spans="1:21" ht="12" customHeight="1">
      <c r="A1204" s="44"/>
      <c r="B1204" s="44"/>
      <c r="C1204" s="44"/>
      <c r="D1204" s="168"/>
      <c r="E1204" s="168"/>
      <c r="F1204" s="168"/>
      <c r="G1204" s="44"/>
      <c r="H1204" s="44"/>
      <c r="I1204" s="44"/>
      <c r="J1204" s="39"/>
      <c r="K1204" s="44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</row>
    <row r="1205" spans="1:21" ht="12" customHeight="1">
      <c r="A1205" s="44"/>
      <c r="B1205" s="44"/>
      <c r="C1205" s="44"/>
      <c r="D1205" s="168"/>
      <c r="E1205" s="168"/>
      <c r="F1205" s="168"/>
      <c r="G1205" s="44"/>
      <c r="H1205" s="44"/>
      <c r="I1205" s="44"/>
      <c r="J1205" s="39"/>
      <c r="K1205" s="44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</row>
    <row r="1206" spans="1:21" ht="12" customHeight="1">
      <c r="A1206" s="44"/>
      <c r="B1206" s="44"/>
      <c r="C1206" s="44"/>
      <c r="D1206" s="168"/>
      <c r="E1206" s="168"/>
      <c r="F1206" s="168"/>
      <c r="G1206" s="44"/>
      <c r="H1206" s="44"/>
      <c r="I1206" s="44"/>
      <c r="J1206" s="39"/>
      <c r="K1206" s="44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</row>
    <row r="1207" spans="1:21" ht="12" customHeight="1">
      <c r="A1207" s="44"/>
      <c r="B1207" s="44"/>
      <c r="C1207" s="44"/>
      <c r="D1207" s="168"/>
      <c r="E1207" s="168"/>
      <c r="F1207" s="168"/>
      <c r="G1207" s="44"/>
      <c r="H1207" s="44"/>
      <c r="I1207" s="44"/>
      <c r="J1207" s="39"/>
      <c r="L1207" s="58"/>
      <c r="M1207" s="58"/>
      <c r="N1207" s="58"/>
      <c r="Q1207" s="58"/>
      <c r="R1207" s="58"/>
      <c r="S1207" s="58"/>
      <c r="T1207" s="58"/>
      <c r="U1207" s="58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&amp;R1January2019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7"/>
  <sheetViews>
    <sheetView showGridLines="0" showZeros="0" zoomScaleNormal="100" workbookViewId="0">
      <selection activeCell="F4" sqref="F4"/>
    </sheetView>
  </sheetViews>
  <sheetFormatPr defaultColWidth="10.7109375" defaultRowHeight="12" customHeight="1"/>
  <cols>
    <col min="1" max="1" width="2.7109375" style="65" customWidth="1"/>
    <col min="2" max="3" width="1.7109375" style="58" customWidth="1"/>
    <col min="4" max="4" width="20.7109375" style="57" customWidth="1"/>
    <col min="5" max="5" width="2.7109375" style="57" customWidth="1"/>
    <col min="6" max="6" width="12.5703125" style="57" customWidth="1"/>
    <col min="7" max="7" width="12.5703125" style="58" customWidth="1"/>
    <col min="8" max="8" width="5.140625" style="58" customWidth="1"/>
    <col min="9" max="9" width="4.7109375" style="58" customWidth="1"/>
    <col min="10" max="10" width="4.7109375" style="59" customWidth="1"/>
    <col min="11" max="11" width="13.42578125" style="172" bestFit="1" customWidth="1"/>
    <col min="12" max="12" width="4.28515625" style="44" customWidth="1"/>
    <col min="13" max="13" width="3.7109375" style="44" customWidth="1"/>
    <col min="14" max="14" width="3.28515625" style="44" customWidth="1"/>
    <col min="15" max="15" width="15" style="43" customWidth="1"/>
    <col min="16" max="21" width="10.7109375" style="44" customWidth="1"/>
    <col min="22" max="16384" width="10.7109375" style="58"/>
  </cols>
  <sheetData>
    <row r="1" spans="1:21" s="67" customFormat="1" ht="12" customHeight="1">
      <c r="A1" s="312" t="s">
        <v>46</v>
      </c>
      <c r="B1" s="312"/>
      <c r="C1" s="312"/>
      <c r="D1" s="312"/>
      <c r="E1" s="312"/>
      <c r="F1" s="177"/>
      <c r="J1" s="178"/>
      <c r="K1" s="289">
        <v>42011</v>
      </c>
      <c r="L1" s="179"/>
      <c r="M1" s="179"/>
      <c r="N1" s="179"/>
      <c r="O1" s="54"/>
      <c r="P1" s="55"/>
      <c r="Q1" s="56"/>
      <c r="R1" s="179"/>
      <c r="S1" s="179"/>
      <c r="T1" s="179"/>
      <c r="U1" s="179"/>
    </row>
    <row r="2" spans="1:21" ht="12" customHeight="1">
      <c r="A2" s="313"/>
      <c r="B2" s="313"/>
      <c r="C2" s="313"/>
      <c r="D2" s="313"/>
      <c r="E2" s="313"/>
      <c r="G2" s="8"/>
      <c r="K2" s="60"/>
      <c r="O2" s="61" t="s">
        <v>15</v>
      </c>
      <c r="P2" s="62"/>
      <c r="Q2" s="63"/>
    </row>
    <row r="3" spans="1:21" ht="11.25">
      <c r="A3" s="313"/>
      <c r="B3" s="313"/>
      <c r="C3" s="313"/>
      <c r="D3" s="313"/>
      <c r="E3" s="313"/>
      <c r="G3" s="8" t="s">
        <v>170</v>
      </c>
      <c r="K3" s="60"/>
      <c r="O3" s="305" t="s">
        <v>156</v>
      </c>
      <c r="P3" s="306"/>
      <c r="Q3" s="307"/>
    </row>
    <row r="4" spans="1:21" ht="12" customHeight="1">
      <c r="A4" s="313"/>
      <c r="B4" s="313"/>
      <c r="C4" s="313"/>
      <c r="D4" s="313"/>
      <c r="E4" s="313"/>
      <c r="G4" s="11"/>
      <c r="K4" s="60"/>
      <c r="O4" s="64"/>
      <c r="P4" s="62"/>
      <c r="Q4" s="63"/>
    </row>
    <row r="5" spans="1:21" ht="12" customHeight="1">
      <c r="K5" s="60"/>
      <c r="O5" s="308" t="s">
        <v>157</v>
      </c>
      <c r="P5" s="309"/>
      <c r="Q5" s="310"/>
    </row>
    <row r="6" spans="1:21" ht="12" customHeight="1">
      <c r="G6" s="8" t="s">
        <v>51</v>
      </c>
      <c r="K6" s="60"/>
      <c r="O6" s="298" t="s">
        <v>158</v>
      </c>
      <c r="P6" s="299"/>
      <c r="Q6" s="300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298"/>
      <c r="P7" s="299"/>
      <c r="Q7" s="300"/>
    </row>
    <row r="8" spans="1:21" ht="12" customHeight="1">
      <c r="A8" s="13"/>
      <c r="B8" s="14"/>
      <c r="C8" s="14"/>
      <c r="D8" s="73"/>
      <c r="E8" s="174"/>
      <c r="F8" s="174"/>
      <c r="G8" s="174"/>
      <c r="H8" s="16"/>
      <c r="I8" s="17"/>
      <c r="J8" s="14"/>
      <c r="K8" s="74">
        <f>'YR 1'!K8</f>
        <v>0</v>
      </c>
      <c r="L8" s="75"/>
      <c r="M8" s="75"/>
      <c r="O8" s="298"/>
      <c r="P8" s="299"/>
      <c r="Q8" s="300"/>
    </row>
    <row r="9" spans="1:21" ht="12" customHeight="1" thickBot="1">
      <c r="A9" s="58"/>
      <c r="D9" s="76"/>
      <c r="E9" s="76"/>
      <c r="F9" s="76"/>
      <c r="G9" s="76"/>
      <c r="H9" s="77"/>
      <c r="I9" s="78"/>
      <c r="J9" s="79"/>
      <c r="K9" s="80" t="s">
        <v>57</v>
      </c>
      <c r="L9" s="81"/>
      <c r="M9" s="81"/>
      <c r="O9" s="301"/>
      <c r="P9" s="302"/>
      <c r="Q9" s="303"/>
    </row>
    <row r="10" spans="1:21" ht="12" customHeight="1">
      <c r="A10" s="65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107"/>
    </row>
    <row r="11" spans="1:21" ht="12" customHeight="1">
      <c r="A11" s="13"/>
      <c r="B11" s="14"/>
      <c r="C11" s="14"/>
      <c r="D11" s="83">
        <f>'YR 1'!D11</f>
        <v>0</v>
      </c>
      <c r="E11" s="22"/>
      <c r="F11" s="22"/>
      <c r="G11" s="22"/>
      <c r="H11" s="17"/>
      <c r="I11" s="17"/>
      <c r="J11" s="84" t="s">
        <v>44</v>
      </c>
      <c r="K11" s="107"/>
    </row>
    <row r="12" spans="1:21" ht="12" customHeight="1">
      <c r="A12" s="65" t="s">
        <v>58</v>
      </c>
      <c r="D12" s="85"/>
      <c r="E12" s="85"/>
      <c r="F12" s="85"/>
      <c r="G12" s="85"/>
      <c r="H12" s="86"/>
      <c r="I12" s="87" t="s">
        <v>17</v>
      </c>
      <c r="J12" s="88"/>
      <c r="K12" s="89"/>
      <c r="L12" s="75"/>
      <c r="M12" s="75"/>
      <c r="P12" s="304"/>
      <c r="Q12" s="304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  <c r="P13" s="72" t="s">
        <v>39</v>
      </c>
      <c r="Q13" s="72" t="s">
        <v>11</v>
      </c>
      <c r="R13" s="58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  <c r="P14" s="72" t="s">
        <v>65</v>
      </c>
      <c r="Q14" s="72" t="s">
        <v>12</v>
      </c>
      <c r="R14" s="99" t="s">
        <v>128</v>
      </c>
    </row>
    <row r="15" spans="1:21" s="44" customFormat="1" ht="12" customHeight="1">
      <c r="A15" s="100">
        <v>1</v>
      </c>
      <c r="B15" s="23"/>
      <c r="C15" s="24"/>
      <c r="D15" s="101">
        <f>D11</f>
        <v>0</v>
      </c>
      <c r="E15" s="102"/>
      <c r="F15" s="102"/>
      <c r="G15" s="102"/>
      <c r="H15" s="74"/>
      <c r="I15" s="74"/>
      <c r="J15" s="74"/>
      <c r="K15" s="103">
        <f>(IF(R15=12, (P15*H15),0)+IF(R15&lt;12, (P15*(I15+J15)),0))</f>
        <v>0</v>
      </c>
      <c r="L15" s="104"/>
      <c r="M15" s="104"/>
      <c r="N15" s="44" t="s">
        <v>21</v>
      </c>
      <c r="O15" s="181">
        <f>D15</f>
        <v>0</v>
      </c>
      <c r="P15" s="195">
        <f>Q15/R15</f>
        <v>0</v>
      </c>
      <c r="Q15" s="106">
        <f>'YR 1'!Q15</f>
        <v>0</v>
      </c>
      <c r="R15" s="74">
        <v>9</v>
      </c>
    </row>
    <row r="16" spans="1:21" s="44" customFormat="1" ht="12" customHeight="1">
      <c r="A16" s="100">
        <v>2</v>
      </c>
      <c r="B16" s="23"/>
      <c r="C16" s="24"/>
      <c r="D16" s="108">
        <f>'YR 1'!D16</f>
        <v>0</v>
      </c>
      <c r="E16" s="102"/>
      <c r="F16" s="102"/>
      <c r="G16" s="102"/>
      <c r="H16" s="74"/>
      <c r="I16" s="74"/>
      <c r="J16" s="74"/>
      <c r="K16" s="103">
        <f>(IF(R16=12, (P16*H16),0)+IF(R16&lt;12, (P16*(I16+J16)),0))</f>
        <v>0</v>
      </c>
      <c r="L16" s="104"/>
      <c r="M16" s="104"/>
      <c r="N16" s="44" t="s">
        <v>22</v>
      </c>
      <c r="O16" s="181">
        <f>D16</f>
        <v>0</v>
      </c>
      <c r="P16" s="195">
        <f>Q16/R16</f>
        <v>0</v>
      </c>
      <c r="Q16" s="144">
        <f>'YR 1'!Q16</f>
        <v>0</v>
      </c>
      <c r="R16" s="74">
        <v>9</v>
      </c>
    </row>
    <row r="17" spans="1:18" s="44" customFormat="1" ht="12" customHeight="1">
      <c r="A17" s="100">
        <v>3</v>
      </c>
      <c r="B17" s="23"/>
      <c r="C17" s="24"/>
      <c r="D17" s="108">
        <f>'YR 1'!D17</f>
        <v>0</v>
      </c>
      <c r="E17" s="102"/>
      <c r="F17" s="102"/>
      <c r="G17" s="102"/>
      <c r="H17" s="74"/>
      <c r="I17" s="74"/>
      <c r="J17" s="74"/>
      <c r="K17" s="103">
        <f t="shared" ref="K17:K24" si="0">(IF(R17=12, (P17*H17),0)+IF(R17&lt;12, (P17*(I17+J17)),0))</f>
        <v>0</v>
      </c>
      <c r="L17" s="104"/>
      <c r="M17" s="104"/>
      <c r="N17" s="44" t="s">
        <v>22</v>
      </c>
      <c r="O17" s="181">
        <f t="shared" ref="O17:O24" si="1">D17</f>
        <v>0</v>
      </c>
      <c r="P17" s="195">
        <f t="shared" ref="P17:P24" si="2">Q17/R17</f>
        <v>0</v>
      </c>
      <c r="Q17" s="144">
        <f>'YR 1'!Q17</f>
        <v>0</v>
      </c>
      <c r="R17" s="74">
        <v>9</v>
      </c>
    </row>
    <row r="18" spans="1:18" s="44" customFormat="1" ht="12" customHeight="1">
      <c r="A18" s="100">
        <v>4</v>
      </c>
      <c r="B18" s="23"/>
      <c r="C18" s="24"/>
      <c r="D18" s="108">
        <f>'YR 1'!D18</f>
        <v>0</v>
      </c>
      <c r="E18" s="102"/>
      <c r="F18" s="102"/>
      <c r="G18" s="102"/>
      <c r="H18" s="74"/>
      <c r="I18" s="74"/>
      <c r="J18" s="74"/>
      <c r="K18" s="103">
        <f t="shared" si="0"/>
        <v>0</v>
      </c>
      <c r="L18" s="104"/>
      <c r="M18" s="104"/>
      <c r="N18" s="44" t="s">
        <v>22</v>
      </c>
      <c r="O18" s="181">
        <f t="shared" si="1"/>
        <v>0</v>
      </c>
      <c r="P18" s="195">
        <f t="shared" si="2"/>
        <v>0</v>
      </c>
      <c r="Q18" s="144">
        <f>'YR 1'!Q18</f>
        <v>0</v>
      </c>
      <c r="R18" s="74">
        <v>9</v>
      </c>
    </row>
    <row r="19" spans="1:18" s="44" customFormat="1" ht="12" customHeight="1">
      <c r="A19" s="100">
        <v>5</v>
      </c>
      <c r="B19" s="23"/>
      <c r="C19" s="24"/>
      <c r="D19" s="108">
        <f>'YR 1'!D19</f>
        <v>0</v>
      </c>
      <c r="E19" s="102"/>
      <c r="F19" s="102"/>
      <c r="G19" s="102"/>
      <c r="H19" s="74"/>
      <c r="I19" s="74"/>
      <c r="J19" s="74"/>
      <c r="K19" s="103">
        <f t="shared" si="0"/>
        <v>0</v>
      </c>
      <c r="L19" s="104"/>
      <c r="M19" s="104"/>
      <c r="N19" s="44" t="s">
        <v>22</v>
      </c>
      <c r="O19" s="181">
        <f t="shared" si="1"/>
        <v>0</v>
      </c>
      <c r="P19" s="195">
        <f t="shared" si="2"/>
        <v>0</v>
      </c>
      <c r="Q19" s="144">
        <f>'YR 1'!Q19</f>
        <v>0</v>
      </c>
      <c r="R19" s="74">
        <v>9</v>
      </c>
    </row>
    <row r="20" spans="1:18" s="44" customFormat="1" ht="12" hidden="1" customHeight="1">
      <c r="A20" s="100">
        <v>6</v>
      </c>
      <c r="B20" s="23"/>
      <c r="C20" s="24"/>
      <c r="D20" s="108">
        <f>'YR 1'!D20</f>
        <v>0</v>
      </c>
      <c r="E20" s="102"/>
      <c r="F20" s="102"/>
      <c r="G20" s="102"/>
      <c r="H20" s="74"/>
      <c r="I20" s="74"/>
      <c r="J20" s="74"/>
      <c r="K20" s="103">
        <f t="shared" si="0"/>
        <v>0</v>
      </c>
      <c r="L20" s="104"/>
      <c r="M20" s="104"/>
      <c r="N20" s="44" t="s">
        <v>22</v>
      </c>
      <c r="O20" s="181">
        <f t="shared" si="1"/>
        <v>0</v>
      </c>
      <c r="P20" s="195">
        <f t="shared" si="2"/>
        <v>0</v>
      </c>
      <c r="Q20" s="144">
        <f>'YR 1'!Q20</f>
        <v>0</v>
      </c>
      <c r="R20" s="74">
        <v>9</v>
      </c>
    </row>
    <row r="21" spans="1:18" s="44" customFormat="1" ht="12" hidden="1" customHeight="1">
      <c r="A21" s="100">
        <v>7</v>
      </c>
      <c r="B21" s="23"/>
      <c r="C21" s="24"/>
      <c r="D21" s="108">
        <f>'YR 1'!D21</f>
        <v>0</v>
      </c>
      <c r="E21" s="102"/>
      <c r="F21" s="102"/>
      <c r="G21" s="102"/>
      <c r="H21" s="74"/>
      <c r="I21" s="74"/>
      <c r="J21" s="74"/>
      <c r="K21" s="103">
        <f t="shared" si="0"/>
        <v>0</v>
      </c>
      <c r="L21" s="104"/>
      <c r="M21" s="104"/>
      <c r="N21" s="44" t="s">
        <v>22</v>
      </c>
      <c r="O21" s="181">
        <f t="shared" si="1"/>
        <v>0</v>
      </c>
      <c r="P21" s="195">
        <f t="shared" si="2"/>
        <v>0</v>
      </c>
      <c r="Q21" s="144">
        <f>'YR 1'!Q21</f>
        <v>0</v>
      </c>
      <c r="R21" s="74">
        <v>9</v>
      </c>
    </row>
    <row r="22" spans="1:18" s="44" customFormat="1" ht="12" hidden="1" customHeight="1">
      <c r="A22" s="100">
        <v>8</v>
      </c>
      <c r="B22" s="23"/>
      <c r="C22" s="24"/>
      <c r="D22" s="108">
        <f>'YR 1'!D22</f>
        <v>0</v>
      </c>
      <c r="E22" s="102"/>
      <c r="F22" s="102"/>
      <c r="G22" s="102"/>
      <c r="H22" s="74"/>
      <c r="I22" s="74"/>
      <c r="J22" s="74"/>
      <c r="K22" s="103">
        <f t="shared" si="0"/>
        <v>0</v>
      </c>
      <c r="L22" s="104"/>
      <c r="M22" s="104"/>
      <c r="N22" s="44" t="s">
        <v>22</v>
      </c>
      <c r="O22" s="181">
        <f t="shared" si="1"/>
        <v>0</v>
      </c>
      <c r="P22" s="195">
        <f t="shared" si="2"/>
        <v>0</v>
      </c>
      <c r="Q22" s="144">
        <f>'YR 1'!Q22</f>
        <v>0</v>
      </c>
      <c r="R22" s="74">
        <v>9</v>
      </c>
    </row>
    <row r="23" spans="1:18" s="44" customFormat="1" ht="12" hidden="1" customHeight="1">
      <c r="A23" s="100">
        <v>9</v>
      </c>
      <c r="B23" s="23"/>
      <c r="C23" s="24"/>
      <c r="D23" s="108">
        <f>'YR 1'!D23</f>
        <v>0</v>
      </c>
      <c r="E23" s="102"/>
      <c r="F23" s="102"/>
      <c r="G23" s="102"/>
      <c r="H23" s="74"/>
      <c r="I23" s="74"/>
      <c r="J23" s="74"/>
      <c r="K23" s="103">
        <f t="shared" si="0"/>
        <v>0</v>
      </c>
      <c r="L23" s="104"/>
      <c r="M23" s="104"/>
      <c r="N23" s="44" t="s">
        <v>22</v>
      </c>
      <c r="O23" s="181">
        <f t="shared" si="1"/>
        <v>0</v>
      </c>
      <c r="P23" s="195">
        <f t="shared" si="2"/>
        <v>0</v>
      </c>
      <c r="Q23" s="144">
        <f>'YR 1'!Q23</f>
        <v>0</v>
      </c>
      <c r="R23" s="74">
        <v>9</v>
      </c>
    </row>
    <row r="24" spans="1:18" s="44" customFormat="1" ht="12" customHeight="1">
      <c r="A24" s="100">
        <v>10</v>
      </c>
      <c r="B24" s="23"/>
      <c r="C24" s="24"/>
      <c r="D24" s="108">
        <f>'YR 1'!D24</f>
        <v>0</v>
      </c>
      <c r="E24" s="102"/>
      <c r="F24" s="102"/>
      <c r="G24" s="102"/>
      <c r="H24" s="74"/>
      <c r="I24" s="74"/>
      <c r="J24" s="74"/>
      <c r="K24" s="103">
        <f t="shared" si="0"/>
        <v>0</v>
      </c>
      <c r="L24" s="104"/>
      <c r="M24" s="104"/>
      <c r="N24" s="44" t="s">
        <v>22</v>
      </c>
      <c r="O24" s="181">
        <f t="shared" si="1"/>
        <v>0</v>
      </c>
      <c r="P24" s="195">
        <f t="shared" si="2"/>
        <v>0</v>
      </c>
      <c r="Q24" s="144">
        <f>'YR 1'!Q24</f>
        <v>0</v>
      </c>
      <c r="R24" s="74">
        <v>9</v>
      </c>
    </row>
    <row r="25" spans="1:18" s="44" customFormat="1" ht="12" customHeight="1">
      <c r="A25" s="100"/>
      <c r="B25" s="24"/>
      <c r="C25" s="24"/>
      <c r="D25" s="205" t="s">
        <v>54</v>
      </c>
      <c r="E25" s="156"/>
      <c r="F25" s="156"/>
      <c r="G25" s="184"/>
      <c r="H25" s="74"/>
      <c r="I25" s="113"/>
      <c r="J25" s="113"/>
      <c r="K25" s="103">
        <f>((H25)*P25)</f>
        <v>0</v>
      </c>
      <c r="L25" s="104"/>
      <c r="M25" s="104"/>
      <c r="O25" s="175" t="s">
        <v>40</v>
      </c>
      <c r="P25" s="195">
        <f t="shared" ref="P25:P32" si="3">Q25/12</f>
        <v>0</v>
      </c>
      <c r="Q25" s="144">
        <f>'YR 1'!Q25</f>
        <v>0</v>
      </c>
      <c r="R25" s="114"/>
    </row>
    <row r="26" spans="1:18" s="44" customFormat="1" ht="12" customHeight="1">
      <c r="A26" s="100"/>
      <c r="B26" s="24"/>
      <c r="C26" s="24"/>
      <c r="D26" s="205" t="s">
        <v>54</v>
      </c>
      <c r="E26" s="102"/>
      <c r="F26" s="102"/>
      <c r="G26" s="112"/>
      <c r="H26" s="74"/>
      <c r="I26" s="113"/>
      <c r="J26" s="113"/>
      <c r="K26" s="103">
        <f>((H26)*P26)</f>
        <v>0</v>
      </c>
      <c r="L26" s="104"/>
      <c r="M26" s="104"/>
      <c r="O26" s="175" t="s">
        <v>40</v>
      </c>
      <c r="P26" s="195">
        <f>Q26/12</f>
        <v>0</v>
      </c>
      <c r="Q26" s="144">
        <f>'YR 1'!Q26</f>
        <v>0</v>
      </c>
      <c r="R26" s="114"/>
    </row>
    <row r="27" spans="1:18" s="44" customFormat="1" ht="12" customHeight="1">
      <c r="A27" s="100"/>
      <c r="B27" s="24"/>
      <c r="C27" s="24"/>
      <c r="D27" s="205" t="s">
        <v>54</v>
      </c>
      <c r="E27" s="102"/>
      <c r="F27" s="102"/>
      <c r="G27" s="112"/>
      <c r="H27" s="74"/>
      <c r="I27" s="113"/>
      <c r="J27" s="113"/>
      <c r="K27" s="103">
        <f>((H27)*P27)</f>
        <v>0</v>
      </c>
      <c r="L27" s="104"/>
      <c r="M27" s="104"/>
      <c r="O27" s="175" t="s">
        <v>40</v>
      </c>
      <c r="P27" s="195">
        <f>Q27/12</f>
        <v>0</v>
      </c>
      <c r="Q27" s="144">
        <f>'YR 1'!Q27</f>
        <v>0</v>
      </c>
      <c r="R27" s="114"/>
    </row>
    <row r="28" spans="1:18" s="44" customFormat="1" ht="12" customHeight="1" thickBot="1">
      <c r="A28" s="100"/>
      <c r="B28" s="24"/>
      <c r="C28" s="24"/>
      <c r="D28" s="205" t="s">
        <v>54</v>
      </c>
      <c r="E28" s="102"/>
      <c r="F28" s="102"/>
      <c r="G28" s="112"/>
      <c r="H28" s="74"/>
      <c r="I28" s="113"/>
      <c r="J28" s="113"/>
      <c r="K28" s="103">
        <f>((H28)*P28)</f>
        <v>0</v>
      </c>
      <c r="L28" s="104"/>
      <c r="M28" s="104"/>
      <c r="O28" s="175" t="s">
        <v>40</v>
      </c>
      <c r="P28" s="195">
        <f>Q28/12</f>
        <v>0</v>
      </c>
      <c r="Q28" s="144">
        <f>'YR 1'!Q28</f>
        <v>0</v>
      </c>
      <c r="R28" s="114"/>
    </row>
    <row r="29" spans="1:18" s="44" customFormat="1" ht="12" customHeight="1" thickBot="1">
      <c r="A29" s="116">
        <v>11</v>
      </c>
      <c r="B29" s="26"/>
      <c r="C29" s="67" t="s">
        <v>68</v>
      </c>
      <c r="D29" s="117"/>
      <c r="E29" s="117"/>
      <c r="F29" s="117"/>
      <c r="G29" s="117"/>
      <c r="H29" s="74"/>
      <c r="I29" s="113"/>
      <c r="J29" s="113"/>
      <c r="K29" s="103">
        <f>P30*H29</f>
        <v>0</v>
      </c>
      <c r="L29" s="104"/>
      <c r="M29" s="104"/>
      <c r="O29" s="43" t="s">
        <v>66</v>
      </c>
      <c r="P29" s="197">
        <f t="shared" si="3"/>
        <v>0</v>
      </c>
      <c r="Q29" s="144">
        <f>'YR 1'!Q29</f>
        <v>0</v>
      </c>
      <c r="R29" s="114"/>
    </row>
    <row r="30" spans="1:18" s="44" customFormat="1" ht="12" customHeight="1">
      <c r="A30" s="100">
        <v>12</v>
      </c>
      <c r="B30" s="118" t="s">
        <v>69</v>
      </c>
      <c r="C30" s="27"/>
      <c r="D30" s="117" t="s">
        <v>70</v>
      </c>
      <c r="E30" s="117"/>
      <c r="F30" s="117"/>
      <c r="G30" s="117"/>
      <c r="H30" s="199">
        <f>SUM(H15:H29)</f>
        <v>0</v>
      </c>
      <c r="I30" s="199">
        <f>SUM(I15:I29)</f>
        <v>0</v>
      </c>
      <c r="J30" s="199">
        <f>SUM(J15:J29)</f>
        <v>0</v>
      </c>
      <c r="K30" s="124">
        <f>SUM(K15:K29)</f>
        <v>0</v>
      </c>
      <c r="L30" s="120"/>
      <c r="M30" s="120"/>
      <c r="O30" s="43" t="s">
        <v>6</v>
      </c>
      <c r="P30" s="197">
        <f t="shared" si="3"/>
        <v>0</v>
      </c>
      <c r="Q30" s="144">
        <f>'YR 1'!Q30</f>
        <v>0</v>
      </c>
      <c r="R30" s="114"/>
    </row>
    <row r="31" spans="1:18" s="44" customFormat="1" ht="12" customHeight="1" thickBot="1">
      <c r="A31" s="116" t="s">
        <v>71</v>
      </c>
      <c r="B31" s="67" t="s">
        <v>72</v>
      </c>
      <c r="C31" s="67"/>
      <c r="D31" s="117"/>
      <c r="E31" s="117"/>
      <c r="F31" s="117"/>
      <c r="G31" s="117"/>
      <c r="H31" s="121"/>
      <c r="I31" s="121"/>
      <c r="J31" s="121"/>
      <c r="K31" s="121"/>
      <c r="L31" s="39"/>
      <c r="M31" s="39"/>
      <c r="O31" s="43" t="s">
        <v>7</v>
      </c>
      <c r="P31" s="197">
        <f t="shared" si="3"/>
        <v>0</v>
      </c>
      <c r="Q31" s="144">
        <f>'YR 1'!Q31</f>
        <v>0</v>
      </c>
      <c r="R31" s="114"/>
    </row>
    <row r="32" spans="1:18" s="44" customFormat="1" ht="12" customHeight="1" thickBot="1">
      <c r="A32" s="116" t="s">
        <v>9</v>
      </c>
      <c r="B32" s="28"/>
      <c r="C32" s="67" t="s">
        <v>104</v>
      </c>
      <c r="D32" s="122"/>
      <c r="E32" s="117"/>
      <c r="F32" s="117"/>
      <c r="G32" s="117"/>
      <c r="H32" s="74"/>
      <c r="I32" s="113"/>
      <c r="J32" s="113"/>
      <c r="K32" s="200"/>
      <c r="L32" s="104"/>
      <c r="M32" s="104"/>
      <c r="O32" s="43" t="s">
        <v>19</v>
      </c>
      <c r="P32" s="197">
        <f t="shared" si="3"/>
        <v>0</v>
      </c>
      <c r="Q32" s="144">
        <f>'YR 1'!Q32</f>
        <v>0</v>
      </c>
      <c r="R32" s="114"/>
    </row>
    <row r="33" spans="1:18" s="44" customFormat="1" ht="12" customHeight="1" thickBot="1">
      <c r="A33" s="116" t="s">
        <v>76</v>
      </c>
      <c r="B33" s="29"/>
      <c r="C33" s="67" t="s">
        <v>77</v>
      </c>
      <c r="D33" s="117"/>
      <c r="E33" s="117"/>
      <c r="F33" s="70"/>
      <c r="G33" s="70"/>
      <c r="H33" s="74"/>
      <c r="I33" s="113"/>
      <c r="J33" s="113"/>
      <c r="K33" s="200">
        <f>(P31*H33)*B33</f>
        <v>0</v>
      </c>
      <c r="L33" s="104"/>
      <c r="M33" s="104"/>
      <c r="O33" s="43"/>
    </row>
    <row r="34" spans="1:18" s="44" customFormat="1" ht="12" customHeight="1" thickBot="1">
      <c r="A34" s="116" t="s">
        <v>78</v>
      </c>
      <c r="B34" s="29"/>
      <c r="C34" s="67" t="s">
        <v>79</v>
      </c>
      <c r="D34" s="117"/>
      <c r="E34" s="117"/>
      <c r="F34" s="176">
        <f>Q29/12</f>
        <v>0</v>
      </c>
      <c r="G34" s="30" t="s">
        <v>13</v>
      </c>
      <c r="H34" s="74"/>
      <c r="I34" s="74"/>
      <c r="J34" s="74"/>
      <c r="K34" s="200">
        <f>B34*F34*H34</f>
        <v>0</v>
      </c>
      <c r="L34" s="104"/>
      <c r="M34" s="104"/>
      <c r="O34" s="43"/>
    </row>
    <row r="35" spans="1:18" s="44" customFormat="1" ht="12" customHeight="1" thickBot="1">
      <c r="A35" s="116" t="s">
        <v>80</v>
      </c>
      <c r="B35" s="28"/>
      <c r="C35" s="67" t="s">
        <v>81</v>
      </c>
      <c r="D35" s="117"/>
      <c r="E35" s="117"/>
      <c r="F35" s="123"/>
      <c r="G35" s="117"/>
      <c r="H35" s="74"/>
      <c r="I35" s="125" t="s">
        <v>41</v>
      </c>
      <c r="J35" s="125">
        <v>0</v>
      </c>
      <c r="K35" s="200">
        <f>B35*(Rates!B22*Rates!B23)*'YR 1'!H35</f>
        <v>0</v>
      </c>
      <c r="L35" s="104"/>
      <c r="M35" s="104"/>
      <c r="O35" s="31"/>
      <c r="P35" s="32" t="s">
        <v>75</v>
      </c>
      <c r="Q35" s="33"/>
    </row>
    <row r="36" spans="1:18" s="44" customFormat="1" ht="12" customHeight="1" thickBot="1">
      <c r="A36" s="116" t="s">
        <v>82</v>
      </c>
      <c r="B36" s="28"/>
      <c r="C36" s="67" t="s">
        <v>83</v>
      </c>
      <c r="D36" s="117"/>
      <c r="E36" s="117"/>
      <c r="F36" s="117"/>
      <c r="G36" s="126"/>
      <c r="H36" s="74"/>
      <c r="I36" s="125" t="s">
        <v>20</v>
      </c>
      <c r="J36" s="125"/>
      <c r="K36" s="200">
        <f>Q32/12*B36*H36</f>
        <v>0</v>
      </c>
      <c r="L36" s="104"/>
      <c r="M36" s="104"/>
      <c r="N36" s="44" t="s">
        <v>21</v>
      </c>
      <c r="O36" s="276">
        <f>D11</f>
        <v>0</v>
      </c>
      <c r="P36" s="190">
        <f>IF(R15&gt;9, (H15*Rates!B13+P15*H15*Rates!B4), ((I15*P15)*Rates!B4)+(I15*Rates!B12)+((J15*P15)*Rates!B4))</f>
        <v>0</v>
      </c>
      <c r="Q36" s="104"/>
      <c r="R36" s="127"/>
    </row>
    <row r="37" spans="1:18" s="44" customFormat="1" ht="12" customHeight="1" thickBot="1">
      <c r="A37" s="116" t="s">
        <v>67</v>
      </c>
      <c r="B37" s="34"/>
      <c r="C37" s="67" t="s">
        <v>84</v>
      </c>
      <c r="D37" s="117"/>
      <c r="E37" s="117"/>
      <c r="F37" s="117"/>
      <c r="G37" s="117"/>
      <c r="H37" s="128"/>
      <c r="I37" s="129"/>
      <c r="J37" s="67"/>
      <c r="K37" s="103">
        <f>(P30*H37)*B37</f>
        <v>0</v>
      </c>
      <c r="L37" s="104"/>
      <c r="M37" s="104"/>
      <c r="N37" s="44" t="s">
        <v>22</v>
      </c>
      <c r="O37" s="276">
        <f>D16</f>
        <v>0</v>
      </c>
      <c r="P37" s="190">
        <f>IF(R16&gt;9, (H16*Rates!B13+P16*H16*Rates!B4), ((I16*P16)*Rates!B4)+(I16*Rates!B12)+((J16*P16)*Rates!B4))</f>
        <v>0</v>
      </c>
      <c r="Q37" s="104"/>
      <c r="R37" s="127"/>
    </row>
    <row r="38" spans="1:18" s="44" customFormat="1" ht="12" customHeight="1" thickBo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189">
        <f>SUM(K30:K37)</f>
        <v>0</v>
      </c>
      <c r="L38" s="39"/>
      <c r="M38" s="39"/>
      <c r="N38" s="44" t="s">
        <v>22</v>
      </c>
      <c r="O38" s="276">
        <f t="shared" ref="O38:O45" si="4">D17</f>
        <v>0</v>
      </c>
      <c r="P38" s="190">
        <f>IF(R17&gt;9, (H17*Rates!B13+P17*H17*Rates!B4), ((I17*P17)*Rates!B4)+(I17*Rates!B12)+((J17*P17)*Rates!B4))</f>
        <v>0</v>
      </c>
      <c r="Q38" s="104"/>
      <c r="R38" s="127"/>
    </row>
    <row r="39" spans="1:18" s="44" customFormat="1" ht="12" customHeight="1" thickBo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190">
        <f>P55</f>
        <v>0</v>
      </c>
      <c r="L39" s="104"/>
      <c r="M39" s="104"/>
      <c r="N39" s="44" t="s">
        <v>22</v>
      </c>
      <c r="O39" s="276">
        <f t="shared" si="4"/>
        <v>0</v>
      </c>
      <c r="P39" s="190">
        <f>IF(R18&gt;9, (H18*Rates!B13+P18*H18*Rates!B4), ((I18*P18)*Rates!B4)+(I18*Rates!B12)+((J18*P18)*Rates!B4))</f>
        <v>0</v>
      </c>
      <c r="Q39" s="104"/>
      <c r="R39" s="127"/>
    </row>
    <row r="40" spans="1:18" s="44" customFormat="1" ht="12" customHeight="1" thickBo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189">
        <f>SUM(K38:K39)</f>
        <v>0</v>
      </c>
      <c r="L40" s="39"/>
      <c r="M40" s="39"/>
      <c r="N40" s="44" t="s">
        <v>22</v>
      </c>
      <c r="O40" s="276">
        <f t="shared" si="4"/>
        <v>0</v>
      </c>
      <c r="P40" s="190">
        <f>IF(R19&gt;9, (H19*Rates!B13+P19*H19*Rates!B4), ((I19*P19)*Rates!B4)+(I19*Rates!B12)+((J19*P19)*Rates!B4))</f>
        <v>0</v>
      </c>
      <c r="Q40" s="104"/>
      <c r="R40" s="127"/>
    </row>
    <row r="41" spans="1:18" s="44" customFormat="1" ht="12" customHeight="1" thickBo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121"/>
      <c r="L41" s="39"/>
      <c r="M41" s="39"/>
      <c r="N41" s="44" t="s">
        <v>22</v>
      </c>
      <c r="O41" s="276">
        <f t="shared" si="4"/>
        <v>0</v>
      </c>
      <c r="P41" s="190">
        <f>IF(R20&gt;9, (H20*Rates!B13+P20*H20*Rates!B4), ((I20*P20)*Rates!B4)+(I20*Rates!B12)+((J20*P20)*Rates!B4))</f>
        <v>0</v>
      </c>
      <c r="Q41" s="104"/>
      <c r="R41" s="127"/>
    </row>
    <row r="42" spans="1:18" s="44" customFormat="1" ht="12" customHeight="1" thickBo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6"/>
      <c r="J42" s="37"/>
      <c r="K42" s="121"/>
      <c r="L42" s="39"/>
      <c r="M42" s="39"/>
      <c r="N42" s="44" t="s">
        <v>22</v>
      </c>
      <c r="O42" s="276">
        <f t="shared" si="4"/>
        <v>0</v>
      </c>
      <c r="P42" s="190">
        <f>IF(R21&gt;9, (H21*Rates!B13+P21*H21*Rates!B4), ((I21*P21)*Rates!B4)+(I21*Rates!B12)+((J21*P21)*Rates!B4))</f>
        <v>0</v>
      </c>
      <c r="Q42" s="104"/>
      <c r="R42" s="127"/>
    </row>
    <row r="43" spans="1:18" s="44" customFormat="1" ht="12" customHeight="1" thickBot="1">
      <c r="A43" s="36"/>
      <c r="B43" s="37"/>
      <c r="C43" s="37"/>
      <c r="D43" s="83"/>
      <c r="E43" s="38"/>
      <c r="G43" s="107"/>
      <c r="H43" s="137" t="s">
        <v>3</v>
      </c>
      <c r="I43" s="136"/>
      <c r="J43" s="37"/>
      <c r="K43" s="121"/>
      <c r="L43" s="39"/>
      <c r="M43" s="39"/>
      <c r="N43" s="44" t="s">
        <v>22</v>
      </c>
      <c r="O43" s="276">
        <f t="shared" si="4"/>
        <v>0</v>
      </c>
      <c r="P43" s="190">
        <f>IF(R22&gt;9, (H22*Rates!B13+P22*H22*Rates!B4), ((I22*P22)*Rates!B4)+(I22*Rates!B12)+((J22*P22)*Rates!B4))</f>
        <v>0</v>
      </c>
      <c r="Q43" s="104"/>
      <c r="R43" s="127"/>
    </row>
    <row r="44" spans="1:18" s="44" customFormat="1" ht="12" customHeight="1" thickBot="1">
      <c r="A44" s="36"/>
      <c r="B44" s="37"/>
      <c r="C44" s="37"/>
      <c r="D44" s="108"/>
      <c r="E44" s="138"/>
      <c r="F44" s="138"/>
      <c r="G44" s="74"/>
      <c r="H44" s="38"/>
      <c r="I44" s="38"/>
      <c r="J44" s="38"/>
      <c r="K44" s="121"/>
      <c r="L44" s="39"/>
      <c r="M44" s="39"/>
      <c r="N44" s="44" t="s">
        <v>22</v>
      </c>
      <c r="O44" s="276">
        <f t="shared" si="4"/>
        <v>0</v>
      </c>
      <c r="P44" s="190">
        <f>IF(R23&gt;9, (H23*Rates!B13+P23*H23*Rates!B4), ((I23*P23)*Rates!B4)+(I23*Rates!B12)+((J23*P23)*Rates!B4))</f>
        <v>0</v>
      </c>
      <c r="Q44" s="104"/>
      <c r="R44" s="127"/>
    </row>
    <row r="45" spans="1:18" s="44" customFormat="1" ht="12" customHeight="1" thickBot="1">
      <c r="A45" s="36"/>
      <c r="B45" s="37"/>
      <c r="C45" s="37"/>
      <c r="D45" s="108"/>
      <c r="E45" s="138"/>
      <c r="F45" s="138"/>
      <c r="G45" s="74"/>
      <c r="H45" s="38"/>
      <c r="I45" s="38"/>
      <c r="J45" s="38"/>
      <c r="K45" s="121"/>
      <c r="L45" s="39"/>
      <c r="M45" s="39"/>
      <c r="N45" s="44" t="s">
        <v>22</v>
      </c>
      <c r="O45" s="276">
        <f t="shared" si="4"/>
        <v>0</v>
      </c>
      <c r="P45" s="190">
        <f>IF(R24&gt;9, (H24*Rates!B13+P24*H24*Rates!B4), ((I24*P24)*Rates!B4)+(I24*Rates!B12)+((J24*P24)*Rates!B4))</f>
        <v>0</v>
      </c>
      <c r="Q45" s="104"/>
    </row>
    <row r="46" spans="1:18" s="44" customFormat="1" ht="12" customHeight="1" thickBot="1">
      <c r="A46" s="36"/>
      <c r="B46" s="37"/>
      <c r="C46" s="37"/>
      <c r="D46" s="108"/>
      <c r="E46" s="38"/>
      <c r="F46" s="38"/>
      <c r="G46" s="74"/>
      <c r="H46" s="38"/>
      <c r="I46" s="38"/>
      <c r="J46" s="38"/>
      <c r="K46" s="121"/>
      <c r="L46" s="39"/>
      <c r="M46" s="39"/>
      <c r="O46" s="43" t="str">
        <f>O25</f>
        <v>PostDocs W/Benefit</v>
      </c>
      <c r="P46" s="190">
        <f>(P25*H25)*Rates!B4+(H25*Rates!B13)</f>
        <v>0</v>
      </c>
      <c r="Q46" s="104"/>
    </row>
    <row r="47" spans="1:18" s="44" customFormat="1" ht="12" customHeight="1" thickBot="1">
      <c r="A47" s="139"/>
      <c r="B47" s="140" t="s">
        <v>91</v>
      </c>
      <c r="C47" s="94"/>
      <c r="D47" s="141"/>
      <c r="E47" s="141"/>
      <c r="F47" s="141"/>
      <c r="G47" s="40"/>
      <c r="H47" s="141"/>
      <c r="I47" s="141"/>
      <c r="J47" s="141"/>
      <c r="K47" s="190">
        <f>G43+G44+G45+G46</f>
        <v>0</v>
      </c>
      <c r="L47" s="104"/>
      <c r="M47" s="104"/>
      <c r="O47" s="43" t="str">
        <f>O26</f>
        <v>PostDocs W/Benefit</v>
      </c>
      <c r="P47" s="190">
        <f>(P26*H26)*Rates!B4+(H26*Rates!B13)</f>
        <v>0</v>
      </c>
      <c r="Q47" s="39">
        <f>SUM(Q36:Q46)</f>
        <v>0</v>
      </c>
    </row>
    <row r="48" spans="1:18" s="44" customFormat="1" ht="12" customHeight="1" thickBot="1">
      <c r="A48" s="131" t="s">
        <v>92</v>
      </c>
      <c r="B48" s="133" t="s">
        <v>93</v>
      </c>
      <c r="C48" s="133"/>
      <c r="D48" s="142"/>
      <c r="E48" s="142"/>
      <c r="F48" s="142" t="s">
        <v>94</v>
      </c>
      <c r="G48" s="134"/>
      <c r="H48" s="134"/>
      <c r="I48" s="94"/>
      <c r="J48" s="143"/>
      <c r="K48" s="74"/>
      <c r="L48" s="104"/>
      <c r="M48" s="104"/>
      <c r="O48" s="43" t="str">
        <f>O27</f>
        <v>PostDocs W/Benefit</v>
      </c>
      <c r="P48" s="190">
        <f>(P27*H27)*Rates!B4+(H27*Rates!B13)</f>
        <v>0</v>
      </c>
    </row>
    <row r="49" spans="1:16" s="44" customFormat="1" ht="12" customHeight="1" thickBot="1">
      <c r="A49" s="65"/>
      <c r="B49" s="60"/>
      <c r="C49" s="60"/>
      <c r="D49" s="123"/>
      <c r="E49" s="123"/>
      <c r="F49" s="95" t="s">
        <v>95</v>
      </c>
      <c r="G49" s="95"/>
      <c r="H49" s="141"/>
      <c r="I49" s="141"/>
      <c r="J49" s="141"/>
      <c r="K49" s="74"/>
      <c r="L49" s="104"/>
      <c r="M49" s="104"/>
      <c r="O49" s="43" t="str">
        <f>O28</f>
        <v>PostDocs W/Benefit</v>
      </c>
      <c r="P49" s="190">
        <f>(P28*H28)*Rates!B4+(H28*Rates!B13)</f>
        <v>0</v>
      </c>
    </row>
    <row r="50" spans="1:16" s="44" customFormat="1" ht="12" customHeight="1" thickBo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121"/>
      <c r="L50" s="39"/>
      <c r="M50" s="39"/>
      <c r="O50" s="43" t="s">
        <v>8</v>
      </c>
      <c r="P50" s="190">
        <f>(K34*Rates!B5)</f>
        <v>0</v>
      </c>
    </row>
    <row r="51" spans="1:16" s="44" customFormat="1" ht="12" customHeight="1" thickBot="1">
      <c r="A51" s="139"/>
      <c r="B51" s="140" t="s">
        <v>96</v>
      </c>
      <c r="C51" s="94"/>
      <c r="D51" s="95"/>
      <c r="E51" s="95"/>
      <c r="F51" s="146"/>
      <c r="G51" s="95"/>
      <c r="H51" s="94"/>
      <c r="I51" s="141"/>
      <c r="J51" s="141"/>
      <c r="K51" s="189">
        <f>SUM(K48:K49)</f>
        <v>0</v>
      </c>
      <c r="L51" s="39"/>
      <c r="M51" s="39"/>
      <c r="O51" s="43" t="s">
        <v>154</v>
      </c>
      <c r="P51" s="190">
        <f>(K35*Rates!B7)</f>
        <v>0</v>
      </c>
    </row>
    <row r="52" spans="1:16" s="44" customFormat="1" ht="12" customHeight="1" thickBot="1">
      <c r="A52" s="65" t="s">
        <v>97</v>
      </c>
      <c r="B52" s="58" t="s">
        <v>98</v>
      </c>
      <c r="C52" s="58"/>
      <c r="D52" s="76"/>
      <c r="E52" s="76"/>
      <c r="F52" s="76"/>
      <c r="G52" s="76"/>
      <c r="H52" s="76"/>
      <c r="I52" s="76"/>
      <c r="J52" s="76"/>
      <c r="K52" s="121"/>
      <c r="L52" s="39"/>
      <c r="M52" s="39"/>
      <c r="O52" s="43" t="s">
        <v>6</v>
      </c>
      <c r="P52" s="190">
        <f>K37*Rates!B4</f>
        <v>0</v>
      </c>
    </row>
    <row r="53" spans="1:16" s="44" customFormat="1" ht="12" customHeight="1" thickBot="1">
      <c r="A53" s="65"/>
      <c r="B53" s="147">
        <v>1</v>
      </c>
      <c r="C53" s="58" t="s">
        <v>99</v>
      </c>
      <c r="D53" s="76"/>
      <c r="E53" s="76"/>
      <c r="F53" s="148"/>
      <c r="G53" s="76"/>
      <c r="H53" s="58"/>
      <c r="I53" s="135"/>
      <c r="J53" s="58"/>
      <c r="K53" s="144"/>
      <c r="L53" s="104"/>
      <c r="M53" s="104"/>
      <c r="O53" s="44" t="s">
        <v>7</v>
      </c>
      <c r="P53" s="190">
        <f>(K33*Rates!B4)+(H33*Rates!B13)*B33</f>
        <v>0</v>
      </c>
    </row>
    <row r="54" spans="1:16" s="44" customFormat="1" ht="12" customHeight="1" thickBot="1">
      <c r="A54" s="65"/>
      <c r="B54" s="147">
        <v>2</v>
      </c>
      <c r="C54" s="58" t="s">
        <v>100</v>
      </c>
      <c r="D54" s="76"/>
      <c r="E54" s="76"/>
      <c r="F54" s="148"/>
      <c r="G54" s="76"/>
      <c r="H54" s="58"/>
      <c r="I54" s="135"/>
      <c r="J54" s="58"/>
      <c r="K54" s="144"/>
      <c r="L54" s="104"/>
      <c r="M54" s="104"/>
      <c r="O54" s="43" t="s">
        <v>19</v>
      </c>
      <c r="P54" s="190">
        <f>(K36*Rates!B4)+(H36*Rates!B13)</f>
        <v>0</v>
      </c>
    </row>
    <row r="55" spans="1:16" s="44" customFormat="1" ht="12" customHeight="1">
      <c r="A55" s="65"/>
      <c r="B55" s="147">
        <v>3</v>
      </c>
      <c r="C55" s="58" t="s">
        <v>101</v>
      </c>
      <c r="D55" s="85"/>
      <c r="E55" s="85"/>
      <c r="F55" s="148"/>
      <c r="G55" s="85"/>
      <c r="H55" s="58"/>
      <c r="I55" s="135"/>
      <c r="J55" s="58"/>
      <c r="K55" s="144"/>
      <c r="L55" s="104"/>
      <c r="M55" s="104"/>
      <c r="O55" s="41" t="s">
        <v>14</v>
      </c>
      <c r="P55" s="39">
        <f>SUM(P36:P54)</f>
        <v>0</v>
      </c>
    </row>
    <row r="56" spans="1:16" s="44" customFormat="1" ht="12" customHeight="1" thickBot="1">
      <c r="A56" s="65"/>
      <c r="B56" s="147">
        <v>4</v>
      </c>
      <c r="C56" s="58" t="s">
        <v>102</v>
      </c>
      <c r="D56" s="85"/>
      <c r="E56" s="85"/>
      <c r="F56" s="148"/>
      <c r="G56" s="85"/>
      <c r="H56" s="58"/>
      <c r="I56" s="135"/>
      <c r="J56" s="58"/>
      <c r="K56" s="144"/>
      <c r="L56" s="104"/>
      <c r="M56" s="104"/>
      <c r="O56" s="43"/>
    </row>
    <row r="57" spans="1:16" s="44" customFormat="1" ht="12" customHeight="1" thickBot="1">
      <c r="A57" s="131"/>
      <c r="B57" s="132" t="s">
        <v>103</v>
      </c>
      <c r="C57" s="133"/>
      <c r="D57" s="142"/>
      <c r="E57" s="282">
        <v>0</v>
      </c>
      <c r="F57" s="142"/>
      <c r="G57" s="142" t="s">
        <v>105</v>
      </c>
      <c r="H57" s="133"/>
      <c r="I57" s="149"/>
      <c r="J57" s="133"/>
      <c r="K57" s="189">
        <f>SUM(K53:K56)</f>
        <v>0</v>
      </c>
      <c r="L57" s="39"/>
      <c r="M57" s="39"/>
      <c r="O57" s="43"/>
    </row>
    <row r="58" spans="1:16" s="44" customFormat="1" ht="12" customHeight="1">
      <c r="A58" s="131" t="s">
        <v>106</v>
      </c>
      <c r="B58" s="133" t="s">
        <v>107</v>
      </c>
      <c r="C58" s="133"/>
      <c r="D58" s="142"/>
      <c r="E58" s="95"/>
      <c r="F58" s="142"/>
      <c r="G58" s="142"/>
      <c r="H58" s="133"/>
      <c r="I58" s="149"/>
      <c r="J58" s="133"/>
      <c r="K58" s="121"/>
      <c r="L58" s="39"/>
      <c r="M58" s="39"/>
      <c r="O58" s="43"/>
    </row>
    <row r="59" spans="1:16" s="44" customFormat="1" ht="12" customHeight="1">
      <c r="A59" s="131"/>
      <c r="B59" s="150">
        <v>1</v>
      </c>
      <c r="C59" s="133" t="s">
        <v>18</v>
      </c>
      <c r="D59" s="142"/>
      <c r="E59" s="142"/>
      <c r="F59" s="142"/>
      <c r="G59" s="142"/>
      <c r="H59" s="133"/>
      <c r="I59" s="149"/>
      <c r="J59" s="133"/>
      <c r="K59" s="144"/>
      <c r="L59" s="104"/>
      <c r="M59" s="104"/>
      <c r="O59" s="43"/>
    </row>
    <row r="60" spans="1:16" s="44" customFormat="1" ht="12" customHeight="1">
      <c r="A60" s="131"/>
      <c r="B60" s="150">
        <v>2</v>
      </c>
      <c r="C60" s="133" t="s">
        <v>108</v>
      </c>
      <c r="D60" s="142"/>
      <c r="E60" s="142"/>
      <c r="F60" s="142"/>
      <c r="G60" s="142"/>
      <c r="H60" s="133"/>
      <c r="I60" s="149"/>
      <c r="J60" s="133"/>
      <c r="K60" s="144"/>
      <c r="L60" s="104"/>
      <c r="M60" s="104"/>
    </row>
    <row r="61" spans="1:16" s="44" customFormat="1" ht="12" customHeight="1">
      <c r="A61" s="131"/>
      <c r="B61" s="150">
        <v>3</v>
      </c>
      <c r="C61" s="133" t="s">
        <v>109</v>
      </c>
      <c r="D61" s="142"/>
      <c r="E61" s="142"/>
      <c r="F61" s="142"/>
      <c r="G61" s="142"/>
      <c r="H61" s="133"/>
      <c r="I61" s="149"/>
      <c r="J61" s="133"/>
      <c r="K61" s="144"/>
      <c r="L61" s="104"/>
      <c r="M61" s="104"/>
      <c r="O61" s="151" t="s">
        <v>162</v>
      </c>
      <c r="P61" s="152"/>
    </row>
    <row r="62" spans="1:16" s="44" customFormat="1" ht="12" customHeight="1">
      <c r="A62" s="131"/>
      <c r="B62" s="150">
        <v>4</v>
      </c>
      <c r="C62" s="133" t="s">
        <v>174</v>
      </c>
      <c r="D62" s="142"/>
      <c r="E62" s="142"/>
      <c r="F62" s="142"/>
      <c r="G62" s="142"/>
      <c r="H62" s="133"/>
      <c r="I62" s="149"/>
      <c r="J62" s="133"/>
      <c r="K62" s="144"/>
      <c r="L62" s="104"/>
      <c r="M62" s="104"/>
      <c r="O62" s="153" t="s">
        <v>167</v>
      </c>
      <c r="P62" s="154"/>
    </row>
    <row r="63" spans="1:16" s="44" customFormat="1" ht="12" customHeight="1">
      <c r="A63" s="131"/>
      <c r="B63" s="150">
        <v>5</v>
      </c>
      <c r="C63" s="133" t="s">
        <v>136</v>
      </c>
      <c r="D63" s="142"/>
      <c r="E63" s="142"/>
      <c r="F63" s="142"/>
      <c r="G63" s="142"/>
      <c r="H63" s="133"/>
      <c r="I63" s="149"/>
      <c r="J63" s="133"/>
      <c r="K63" s="144"/>
      <c r="L63" s="104"/>
      <c r="M63" s="104"/>
      <c r="O63" s="153" t="s">
        <v>160</v>
      </c>
      <c r="P63" s="154"/>
    </row>
    <row r="64" spans="1:16" s="44" customFormat="1" ht="12" customHeight="1" thickBot="1">
      <c r="A64" s="131"/>
      <c r="B64" s="150"/>
      <c r="C64" s="133" t="s">
        <v>137</v>
      </c>
      <c r="D64" s="142"/>
      <c r="E64" s="142"/>
      <c r="F64" s="142"/>
      <c r="G64" s="142"/>
      <c r="H64" s="133"/>
      <c r="I64" s="149"/>
      <c r="J64" s="133"/>
      <c r="K64" s="144"/>
      <c r="L64" s="104"/>
      <c r="M64" s="104"/>
      <c r="O64" s="153" t="s">
        <v>163</v>
      </c>
      <c r="P64" s="154">
        <f>SUM(P62:P63)</f>
        <v>0</v>
      </c>
    </row>
    <row r="65" spans="1:21" s="44" customFormat="1" ht="12" customHeight="1" thickBot="1">
      <c r="A65" s="131"/>
      <c r="B65" s="150"/>
      <c r="C65" s="133" t="s">
        <v>139</v>
      </c>
      <c r="D65" s="142"/>
      <c r="E65" s="142"/>
      <c r="F65" s="142"/>
      <c r="G65" s="142"/>
      <c r="H65" s="133"/>
      <c r="I65" s="149"/>
      <c r="J65" s="133"/>
      <c r="K65" s="189">
        <f>K63+K64</f>
        <v>0</v>
      </c>
      <c r="L65" s="104"/>
      <c r="M65" s="104"/>
      <c r="O65" s="43"/>
    </row>
    <row r="66" spans="1:21" s="44" customFormat="1" ht="12" customHeight="1" thickBot="1">
      <c r="A66" s="131"/>
      <c r="B66" s="150">
        <v>6</v>
      </c>
      <c r="C66" s="133" t="s">
        <v>1</v>
      </c>
      <c r="D66" s="142"/>
      <c r="E66" s="142"/>
      <c r="F66" s="142"/>
      <c r="G66" s="142"/>
      <c r="H66" s="133"/>
      <c r="I66" s="149"/>
      <c r="J66" s="133"/>
      <c r="K66" s="144"/>
      <c r="L66" s="104"/>
      <c r="M66" s="104"/>
      <c r="O66" s="43"/>
    </row>
    <row r="67" spans="1:21" s="44" customFormat="1" ht="12" customHeight="1" thickBot="1">
      <c r="A67" s="131"/>
      <c r="B67" s="150">
        <v>7</v>
      </c>
      <c r="C67" s="133" t="s">
        <v>127</v>
      </c>
      <c r="D67" s="155"/>
      <c r="E67" s="156"/>
      <c r="F67" s="42" t="s">
        <v>43</v>
      </c>
      <c r="G67" s="156"/>
      <c r="H67" s="157"/>
      <c r="I67" s="158"/>
      <c r="J67" s="157"/>
      <c r="K67" s="191">
        <f>IF(H34&gt;0,Rates!C19*B34,0)+IF(I34&gt;0,Rates!B19*'YR 1'!B34,0)+IF('YR 1'!J34&gt;0,Rates!D19*'YR 1'!B34,0)</f>
        <v>0</v>
      </c>
      <c r="L67" s="104"/>
      <c r="M67" s="104"/>
      <c r="N67" s="159"/>
      <c r="O67" s="43"/>
      <c r="P67" s="45"/>
    </row>
    <row r="68" spans="1:21" s="44" customFormat="1" ht="12" customHeight="1" thickBot="1">
      <c r="A68" s="131"/>
      <c r="B68" s="133"/>
      <c r="C68" s="133" t="s">
        <v>110</v>
      </c>
      <c r="D68" s="142"/>
      <c r="E68" s="142"/>
      <c r="F68" s="142"/>
      <c r="G68" s="142"/>
      <c r="H68" s="133"/>
      <c r="I68" s="149"/>
      <c r="J68" s="133"/>
      <c r="K68" s="189">
        <f>SUM(K59+K60+K61+K62+K63+K64+K66+K67)</f>
        <v>0</v>
      </c>
      <c r="L68" s="39"/>
      <c r="M68" s="39"/>
      <c r="O68" s="43"/>
      <c r="P68" s="46"/>
    </row>
    <row r="69" spans="1:21" s="44" customFormat="1" ht="12" customHeight="1" thickBot="1">
      <c r="A69" s="131" t="s">
        <v>111</v>
      </c>
      <c r="B69" s="132" t="s">
        <v>112</v>
      </c>
      <c r="C69" s="133"/>
      <c r="D69" s="134"/>
      <c r="E69" s="134"/>
      <c r="F69" s="134"/>
      <c r="G69" s="134"/>
      <c r="H69" s="133"/>
      <c r="I69" s="149"/>
      <c r="J69" s="133"/>
      <c r="K69" s="189">
        <f>SUM(K68+K57+K51+K47+K40)</f>
        <v>0</v>
      </c>
      <c r="L69" s="39"/>
      <c r="M69" s="39"/>
      <c r="O69" s="43"/>
    </row>
    <row r="70" spans="1:21" s="44" customFormat="1" ht="12" customHeight="1" thickBot="1">
      <c r="A70" s="65" t="s">
        <v>113</v>
      </c>
      <c r="B70" s="58" t="s">
        <v>114</v>
      </c>
      <c r="C70" s="58"/>
      <c r="D70" s="76"/>
      <c r="E70" s="76"/>
      <c r="F70" s="20"/>
      <c r="G70" s="160"/>
      <c r="H70" s="161"/>
      <c r="I70" s="37"/>
      <c r="J70" s="37"/>
      <c r="K70" s="121"/>
      <c r="L70" s="39"/>
      <c r="M70" s="39" t="s">
        <v>135</v>
      </c>
      <c r="O70" s="43"/>
    </row>
    <row r="71" spans="1:21" s="44" customFormat="1" ht="12" customHeight="1" thickBot="1">
      <c r="A71" s="36"/>
      <c r="B71" s="37"/>
      <c r="C71" s="37"/>
      <c r="D71" s="192">
        <f>Rates!B29</f>
        <v>0.49</v>
      </c>
      <c r="E71" s="38"/>
      <c r="F71" s="193">
        <f>IF(M71=1,K69-K47-K67-K64, K69-K47-K57-K67-K64)</f>
        <v>0</v>
      </c>
      <c r="G71" s="32"/>
      <c r="H71" s="164"/>
      <c r="I71" s="37"/>
      <c r="J71" s="37"/>
      <c r="K71" s="191">
        <f>F71*Rates!B29</f>
        <v>0</v>
      </c>
      <c r="L71" s="104"/>
      <c r="M71" s="194">
        <f>'YR 1'!M71</f>
        <v>0</v>
      </c>
      <c r="O71" s="43"/>
      <c r="P71" s="45"/>
    </row>
    <row r="72" spans="1:21" s="44" customFormat="1" ht="12" customHeight="1" thickBot="1">
      <c r="A72" s="65"/>
      <c r="B72" s="165" t="s">
        <v>115</v>
      </c>
      <c r="C72" s="58"/>
      <c r="D72" s="76"/>
      <c r="E72" s="76"/>
      <c r="F72" s="123"/>
      <c r="G72" s="166"/>
      <c r="H72" s="39"/>
      <c r="I72" s="58"/>
      <c r="J72" s="58"/>
      <c r="K72" s="191">
        <f>K71</f>
        <v>0</v>
      </c>
      <c r="L72" s="39"/>
      <c r="O72" s="43"/>
    </row>
    <row r="73" spans="1:21" s="44" customFormat="1" ht="12" customHeight="1" thickBot="1">
      <c r="A73" s="131" t="s">
        <v>116</v>
      </c>
      <c r="B73" s="132" t="s">
        <v>117</v>
      </c>
      <c r="C73" s="133"/>
      <c r="D73" s="134"/>
      <c r="E73" s="134"/>
      <c r="F73" s="134"/>
      <c r="G73" s="134"/>
      <c r="H73" s="133"/>
      <c r="I73" s="149"/>
      <c r="J73" s="133"/>
      <c r="K73" s="189">
        <f>K72+K69</f>
        <v>0</v>
      </c>
      <c r="L73" s="104"/>
      <c r="M73" s="104"/>
      <c r="O73" s="43"/>
    </row>
    <row r="74" spans="1:21" s="44" customFormat="1" ht="12" customHeight="1" thickBot="1">
      <c r="A74" s="131" t="s">
        <v>118</v>
      </c>
      <c r="B74" s="133" t="s">
        <v>119</v>
      </c>
      <c r="C74" s="133"/>
      <c r="D74" s="134"/>
      <c r="E74" s="134"/>
      <c r="F74" s="134"/>
      <c r="G74" s="134"/>
      <c r="H74" s="133"/>
      <c r="I74" s="149"/>
      <c r="J74" s="133"/>
      <c r="K74" s="74"/>
      <c r="L74" s="39"/>
      <c r="M74" s="39"/>
      <c r="O74" s="43"/>
    </row>
    <row r="75" spans="1:21" s="44" customFormat="1" ht="12" customHeight="1" thickBot="1">
      <c r="A75" s="131" t="s">
        <v>120</v>
      </c>
      <c r="B75" s="132" t="s">
        <v>121</v>
      </c>
      <c r="C75" s="133"/>
      <c r="D75" s="134"/>
      <c r="E75" s="134"/>
      <c r="F75" s="134"/>
      <c r="G75" s="134"/>
      <c r="H75" s="133"/>
      <c r="I75" s="149"/>
      <c r="J75" s="133"/>
      <c r="K75" s="189">
        <f>K73-K74</f>
        <v>0</v>
      </c>
      <c r="L75" s="39"/>
      <c r="M75" s="39"/>
      <c r="O75" s="43"/>
    </row>
    <row r="76" spans="1:21" s="44" customFormat="1" ht="12" hidden="1" customHeight="1">
      <c r="D76" s="168"/>
      <c r="E76" s="168"/>
      <c r="F76" s="168"/>
      <c r="J76" s="39"/>
      <c r="O76" s="43"/>
    </row>
    <row r="77" spans="1:21" s="44" customFormat="1" ht="12" hidden="1" customHeight="1">
      <c r="D77" s="168"/>
      <c r="E77" s="168"/>
      <c r="F77" s="168"/>
      <c r="J77" s="39"/>
      <c r="O77" s="43"/>
    </row>
    <row r="78" spans="1:21" ht="12" customHeight="1">
      <c r="A78" s="44"/>
      <c r="B78" s="44"/>
      <c r="C78" s="44"/>
      <c r="D78" s="168"/>
      <c r="E78" s="168"/>
      <c r="F78" s="168"/>
      <c r="G78" s="169"/>
      <c r="H78" s="169"/>
      <c r="I78" s="169"/>
      <c r="J78" s="170" t="s">
        <v>166</v>
      </c>
      <c r="K78" s="171">
        <f>SUM(K69-P63)</f>
        <v>0</v>
      </c>
      <c r="T78" s="58"/>
      <c r="U78" s="58"/>
    </row>
    <row r="79" spans="1:21" ht="12" customHeight="1">
      <c r="A79" s="44"/>
      <c r="B79" s="44"/>
      <c r="C79" s="44"/>
      <c r="D79" s="168"/>
      <c r="E79" s="168"/>
      <c r="F79" s="168"/>
      <c r="G79" s="44"/>
      <c r="H79" s="44"/>
      <c r="I79" s="44"/>
      <c r="J79" s="173" t="s">
        <v>161</v>
      </c>
      <c r="K79" s="44"/>
      <c r="T79" s="58"/>
      <c r="U79" s="58"/>
    </row>
    <row r="80" spans="1:21" ht="12" customHeight="1">
      <c r="A80" s="44"/>
      <c r="B80" s="44"/>
      <c r="C80" s="44"/>
      <c r="D80" s="168"/>
      <c r="E80" s="168"/>
      <c r="F80" s="168"/>
      <c r="G80" s="44"/>
      <c r="H80" s="44"/>
      <c r="I80" s="44"/>
      <c r="J80" s="39"/>
      <c r="K80" s="44"/>
      <c r="S80" s="58"/>
      <c r="T80" s="58"/>
      <c r="U80" s="58"/>
    </row>
    <row r="81" spans="1:21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  <c r="S81" s="58"/>
      <c r="T81" s="58"/>
      <c r="U81" s="58"/>
    </row>
    <row r="82" spans="1:21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  <c r="S82" s="58"/>
      <c r="T82" s="58"/>
      <c r="U82" s="58"/>
    </row>
    <row r="83" spans="1:21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  <c r="S83" s="58"/>
      <c r="T83" s="58"/>
      <c r="U83" s="58"/>
    </row>
    <row r="84" spans="1:21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  <c r="O84" s="44"/>
      <c r="S84" s="58"/>
      <c r="T84" s="58"/>
      <c r="U84" s="58"/>
    </row>
    <row r="85" spans="1:21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  <c r="S85" s="58"/>
      <c r="T85" s="58"/>
      <c r="U85" s="58"/>
    </row>
    <row r="86" spans="1:21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  <c r="S86" s="58"/>
      <c r="T86" s="58"/>
      <c r="U86" s="58"/>
    </row>
    <row r="87" spans="1:21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  <c r="S87" s="58"/>
      <c r="T87" s="58"/>
      <c r="U87" s="58"/>
    </row>
    <row r="88" spans="1:21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  <c r="S88" s="58"/>
      <c r="T88" s="58"/>
      <c r="U88" s="58"/>
    </row>
    <row r="89" spans="1:21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  <c r="S89" s="58"/>
      <c r="T89" s="58"/>
      <c r="U89" s="58"/>
    </row>
    <row r="90" spans="1:21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  <c r="S90" s="58"/>
      <c r="T90" s="58"/>
      <c r="U90" s="58"/>
    </row>
    <row r="91" spans="1:21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  <c r="S91" s="58"/>
      <c r="T91" s="58"/>
      <c r="U91" s="58"/>
    </row>
    <row r="92" spans="1:21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  <c r="S92" s="58"/>
      <c r="T92" s="58"/>
      <c r="U92" s="58"/>
    </row>
    <row r="93" spans="1:21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  <c r="S93" s="58"/>
      <c r="T93" s="58"/>
      <c r="U93" s="58"/>
    </row>
    <row r="94" spans="1:21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  <c r="S94" s="58"/>
      <c r="T94" s="58"/>
      <c r="U94" s="58"/>
    </row>
    <row r="95" spans="1:21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  <c r="O95" s="58"/>
      <c r="P95" s="58"/>
      <c r="S95" s="58"/>
      <c r="T95" s="58"/>
      <c r="U95" s="58"/>
    </row>
    <row r="96" spans="1:21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1:2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1:2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1:2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1:2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  <c r="L111" s="58"/>
      <c r="M111" s="58"/>
      <c r="N111" s="58"/>
      <c r="P111" s="58"/>
      <c r="Q111" s="58"/>
      <c r="R111" s="58"/>
      <c r="S111" s="58"/>
      <c r="T111" s="58"/>
      <c r="U111" s="58"/>
    </row>
    <row r="112" spans="1:2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  <c r="P112" s="58"/>
      <c r="Q112" s="58"/>
      <c r="R112" s="58"/>
      <c r="S112" s="58"/>
      <c r="T112" s="58"/>
      <c r="U112" s="58"/>
    </row>
    <row r="113" spans="1:21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  <c r="P113" s="58"/>
      <c r="Q113" s="58"/>
      <c r="R113" s="58"/>
      <c r="S113" s="58"/>
      <c r="T113" s="58"/>
      <c r="U113" s="58"/>
    </row>
    <row r="114" spans="1:21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  <c r="P114" s="58"/>
      <c r="Q114" s="58"/>
      <c r="R114" s="58"/>
      <c r="S114" s="58"/>
      <c r="T114" s="58"/>
      <c r="U114" s="58"/>
    </row>
    <row r="115" spans="1:21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  <c r="P115" s="58"/>
      <c r="Q115" s="58"/>
      <c r="R115" s="58"/>
      <c r="S115" s="58"/>
      <c r="T115" s="58"/>
      <c r="U115" s="58"/>
    </row>
    <row r="116" spans="1:21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  <c r="P116" s="58"/>
      <c r="Q116" s="58"/>
      <c r="R116" s="58"/>
      <c r="S116" s="58"/>
      <c r="T116" s="58"/>
      <c r="U116" s="58"/>
    </row>
    <row r="117" spans="1:21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  <c r="P117" s="58"/>
      <c r="Q117" s="58"/>
      <c r="R117" s="58"/>
      <c r="S117" s="58"/>
      <c r="T117" s="58"/>
      <c r="U117" s="58"/>
    </row>
    <row r="118" spans="1:21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  <c r="P118" s="58"/>
      <c r="Q118" s="58"/>
      <c r="R118" s="58"/>
      <c r="S118" s="58"/>
      <c r="T118" s="58"/>
      <c r="U118" s="58"/>
    </row>
    <row r="119" spans="1:21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  <c r="P119" s="58"/>
      <c r="Q119" s="58"/>
      <c r="R119" s="58"/>
      <c r="S119" s="58"/>
      <c r="T119" s="58"/>
      <c r="U119" s="58"/>
    </row>
    <row r="120" spans="1:21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  <c r="P120" s="58"/>
      <c r="Q120" s="58"/>
      <c r="R120" s="58"/>
      <c r="S120" s="58"/>
      <c r="T120" s="58"/>
      <c r="U120" s="58"/>
    </row>
    <row r="121" spans="1:21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  <c r="P121" s="58"/>
      <c r="Q121" s="58"/>
      <c r="R121" s="58"/>
      <c r="S121" s="58"/>
      <c r="T121" s="58"/>
      <c r="U121" s="58"/>
    </row>
    <row r="122" spans="1:21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  <c r="Q122" s="58"/>
      <c r="R122" s="58"/>
      <c r="S122" s="58"/>
      <c r="T122" s="58"/>
      <c r="U122" s="58"/>
    </row>
    <row r="123" spans="1:21" s="44" customFormat="1" ht="12" customHeight="1">
      <c r="D123" s="168"/>
      <c r="E123" s="168"/>
      <c r="F123" s="168"/>
      <c r="J123" s="39"/>
      <c r="O123" s="43"/>
    </row>
    <row r="124" spans="1:21" s="44" customFormat="1" ht="12" customHeight="1">
      <c r="D124" s="168"/>
      <c r="E124" s="168"/>
      <c r="F124" s="168"/>
      <c r="J124" s="39"/>
      <c r="O124" s="43"/>
    </row>
    <row r="125" spans="1:21" s="44" customFormat="1" ht="12" customHeight="1">
      <c r="D125" s="168"/>
      <c r="E125" s="168"/>
      <c r="F125" s="168"/>
      <c r="J125" s="39"/>
      <c r="O125" s="43"/>
    </row>
    <row r="126" spans="1:21" s="44" customFormat="1" ht="12" customHeight="1">
      <c r="D126" s="168"/>
      <c r="E126" s="168"/>
      <c r="F126" s="168"/>
      <c r="J126" s="39"/>
      <c r="O126" s="43"/>
    </row>
    <row r="127" spans="1:21" s="44" customFormat="1" ht="12" customHeight="1">
      <c r="D127" s="168"/>
      <c r="E127" s="168"/>
      <c r="F127" s="168"/>
      <c r="J127" s="39"/>
      <c r="O127" s="43"/>
    </row>
    <row r="128" spans="1:21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1:21" s="44" customFormat="1" ht="12" customHeight="1">
      <c r="D1185" s="168"/>
      <c r="E1185" s="168"/>
      <c r="F1185" s="168"/>
      <c r="J1185" s="39"/>
      <c r="O1185" s="43"/>
    </row>
    <row r="1186" spans="1:21" s="44" customFormat="1" ht="12" customHeight="1">
      <c r="D1186" s="168"/>
      <c r="E1186" s="168"/>
      <c r="F1186" s="168"/>
      <c r="J1186" s="39"/>
      <c r="O1186" s="43"/>
    </row>
    <row r="1187" spans="1:21" s="44" customFormat="1" ht="12" customHeight="1">
      <c r="D1187" s="168"/>
      <c r="E1187" s="168"/>
      <c r="F1187" s="168"/>
      <c r="J1187" s="39"/>
      <c r="O1187" s="43"/>
    </row>
    <row r="1188" spans="1:21" s="44" customFormat="1" ht="12" customHeight="1">
      <c r="D1188" s="168"/>
      <c r="E1188" s="168"/>
      <c r="F1188" s="168"/>
      <c r="J1188" s="39"/>
      <c r="O1188" s="43"/>
    </row>
    <row r="1189" spans="1:21" s="44" customFormat="1" ht="12" customHeight="1">
      <c r="D1189" s="168"/>
      <c r="E1189" s="168"/>
      <c r="F1189" s="168"/>
      <c r="J1189" s="39"/>
      <c r="O1189" s="43"/>
    </row>
    <row r="1190" spans="1:21" s="44" customFormat="1" ht="12" customHeight="1">
      <c r="D1190" s="168"/>
      <c r="E1190" s="168"/>
      <c r="F1190" s="168"/>
      <c r="J1190" s="39"/>
      <c r="O1190" s="43"/>
    </row>
    <row r="1191" spans="1:21" s="44" customFormat="1" ht="12" customHeight="1">
      <c r="D1191" s="168"/>
      <c r="E1191" s="168"/>
      <c r="F1191" s="168"/>
      <c r="J1191" s="39"/>
      <c r="O1191" s="43"/>
    </row>
    <row r="1192" spans="1:21" s="44" customFormat="1" ht="12" customHeight="1">
      <c r="D1192" s="168"/>
      <c r="E1192" s="168"/>
      <c r="F1192" s="168"/>
      <c r="J1192" s="39"/>
      <c r="O1192" s="43"/>
    </row>
    <row r="1193" spans="1:21" s="44" customFormat="1" ht="12" customHeight="1">
      <c r="D1193" s="168"/>
      <c r="E1193" s="168"/>
      <c r="F1193" s="168"/>
      <c r="J1193" s="39"/>
      <c r="O1193" s="43"/>
    </row>
    <row r="1194" spans="1:21" s="44" customFormat="1" ht="12" customHeight="1">
      <c r="D1194" s="168"/>
      <c r="E1194" s="168"/>
      <c r="F1194" s="168"/>
      <c r="J1194" s="39"/>
      <c r="O1194" s="43"/>
      <c r="P1194" s="58"/>
    </row>
    <row r="1195" spans="1:21" ht="12" customHeight="1">
      <c r="A1195" s="44"/>
      <c r="B1195" s="44"/>
      <c r="C1195" s="44"/>
      <c r="D1195" s="168"/>
      <c r="E1195" s="168"/>
      <c r="F1195" s="168"/>
      <c r="G1195" s="44"/>
      <c r="H1195" s="44"/>
      <c r="I1195" s="44"/>
      <c r="J1195" s="39"/>
      <c r="K1195" s="44"/>
      <c r="P1195" s="58"/>
      <c r="Q1195" s="58"/>
      <c r="R1195" s="58"/>
      <c r="S1195" s="58"/>
      <c r="T1195" s="58"/>
      <c r="U1195" s="58"/>
    </row>
    <row r="1196" spans="1:21" ht="12" customHeight="1">
      <c r="A1196" s="44"/>
      <c r="B1196" s="44"/>
      <c r="C1196" s="44"/>
      <c r="D1196" s="168"/>
      <c r="E1196" s="168"/>
      <c r="F1196" s="168"/>
      <c r="G1196" s="44"/>
      <c r="H1196" s="44"/>
      <c r="I1196" s="44"/>
      <c r="J1196" s="39"/>
      <c r="K1196" s="44"/>
      <c r="P1196" s="58"/>
      <c r="Q1196" s="58"/>
      <c r="R1196" s="58"/>
      <c r="S1196" s="58"/>
      <c r="T1196" s="58"/>
      <c r="U1196" s="58"/>
    </row>
    <row r="1197" spans="1:21" ht="12" customHeight="1">
      <c r="A1197" s="44"/>
      <c r="B1197" s="44"/>
      <c r="C1197" s="44"/>
      <c r="D1197" s="168"/>
      <c r="E1197" s="168"/>
      <c r="F1197" s="168"/>
      <c r="G1197" s="44"/>
      <c r="H1197" s="44"/>
      <c r="I1197" s="44"/>
      <c r="J1197" s="39"/>
      <c r="K1197" s="44"/>
      <c r="P1197" s="58"/>
      <c r="Q1197" s="58"/>
      <c r="R1197" s="58"/>
      <c r="S1197" s="58"/>
      <c r="T1197" s="58"/>
      <c r="U1197" s="58"/>
    </row>
    <row r="1198" spans="1:21" ht="12" customHeight="1">
      <c r="A1198" s="44"/>
      <c r="B1198" s="44"/>
      <c r="C1198" s="44"/>
      <c r="D1198" s="168"/>
      <c r="E1198" s="168"/>
      <c r="F1198" s="168"/>
      <c r="G1198" s="44"/>
      <c r="H1198" s="44"/>
      <c r="I1198" s="44"/>
      <c r="J1198" s="39"/>
      <c r="K1198" s="44"/>
      <c r="P1198" s="58"/>
      <c r="Q1198" s="58"/>
      <c r="R1198" s="58"/>
      <c r="S1198" s="58"/>
      <c r="T1198" s="58"/>
      <c r="U1198" s="58"/>
    </row>
    <row r="1199" spans="1:21" ht="12" customHeight="1">
      <c r="A1199" s="44"/>
      <c r="B1199" s="44"/>
      <c r="C1199" s="44"/>
      <c r="D1199" s="168"/>
      <c r="E1199" s="168"/>
      <c r="F1199" s="168"/>
      <c r="G1199" s="44"/>
      <c r="H1199" s="44"/>
      <c r="I1199" s="44"/>
      <c r="J1199" s="39"/>
      <c r="K1199" s="44"/>
      <c r="O1199" s="58"/>
      <c r="P1199" s="58"/>
      <c r="Q1199" s="58"/>
      <c r="R1199" s="58"/>
      <c r="S1199" s="58"/>
      <c r="T1199" s="58"/>
      <c r="U1199" s="58"/>
    </row>
    <row r="1200" spans="1:21" ht="12" customHeight="1">
      <c r="A1200" s="44"/>
      <c r="B1200" s="44"/>
      <c r="C1200" s="44"/>
      <c r="D1200" s="168"/>
      <c r="E1200" s="168"/>
      <c r="F1200" s="168"/>
      <c r="G1200" s="44"/>
      <c r="H1200" s="44"/>
      <c r="I1200" s="44"/>
      <c r="J1200" s="39"/>
      <c r="K1200" s="44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</row>
    <row r="1201" spans="1:21" ht="12" customHeight="1">
      <c r="A1201" s="44"/>
      <c r="B1201" s="44"/>
      <c r="C1201" s="44"/>
      <c r="D1201" s="168"/>
      <c r="E1201" s="168"/>
      <c r="F1201" s="168"/>
      <c r="G1201" s="44"/>
      <c r="H1201" s="44"/>
      <c r="I1201" s="44"/>
      <c r="J1201" s="39"/>
      <c r="K1201" s="44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</row>
    <row r="1202" spans="1:21" ht="12" customHeight="1">
      <c r="A1202" s="44"/>
      <c r="B1202" s="44"/>
      <c r="C1202" s="44"/>
      <c r="D1202" s="168"/>
      <c r="E1202" s="168"/>
      <c r="F1202" s="168"/>
      <c r="G1202" s="44"/>
      <c r="H1202" s="44"/>
      <c r="I1202" s="44"/>
      <c r="J1202" s="39"/>
      <c r="K1202" s="44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</row>
    <row r="1203" spans="1:21" ht="12" customHeight="1">
      <c r="A1203" s="44"/>
      <c r="B1203" s="44"/>
      <c r="C1203" s="44"/>
      <c r="D1203" s="168"/>
      <c r="E1203" s="168"/>
      <c r="F1203" s="168"/>
      <c r="G1203" s="44"/>
      <c r="H1203" s="44"/>
      <c r="I1203" s="44"/>
      <c r="J1203" s="39"/>
      <c r="K1203" s="44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</row>
    <row r="1204" spans="1:21" ht="12" customHeight="1">
      <c r="A1204" s="44"/>
      <c r="B1204" s="44"/>
      <c r="C1204" s="44"/>
      <c r="D1204" s="168"/>
      <c r="E1204" s="168"/>
      <c r="F1204" s="168"/>
      <c r="G1204" s="44"/>
      <c r="H1204" s="44"/>
      <c r="I1204" s="44"/>
      <c r="J1204" s="39"/>
      <c r="K1204" s="44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</row>
    <row r="1205" spans="1:21" ht="12" customHeight="1">
      <c r="A1205" s="44"/>
      <c r="B1205" s="44"/>
      <c r="C1205" s="44"/>
      <c r="D1205" s="168"/>
      <c r="E1205" s="168"/>
      <c r="F1205" s="168"/>
      <c r="G1205" s="44"/>
      <c r="H1205" s="44"/>
      <c r="I1205" s="44"/>
      <c r="J1205" s="39"/>
      <c r="K1205" s="44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</row>
    <row r="1206" spans="1:21" ht="12" customHeight="1">
      <c r="A1206" s="44"/>
      <c r="B1206" s="44"/>
      <c r="C1206" s="44"/>
      <c r="D1206" s="168"/>
      <c r="E1206" s="168"/>
      <c r="F1206" s="168"/>
      <c r="G1206" s="44"/>
      <c r="H1206" s="44"/>
      <c r="I1206" s="44"/>
      <c r="J1206" s="39"/>
      <c r="K1206" s="44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</row>
    <row r="1207" spans="1:21" ht="12" customHeight="1">
      <c r="A1207" s="44"/>
      <c r="B1207" s="44"/>
      <c r="C1207" s="44"/>
      <c r="D1207" s="168"/>
      <c r="E1207" s="168"/>
      <c r="F1207" s="168"/>
      <c r="G1207" s="44"/>
      <c r="H1207" s="44"/>
      <c r="I1207" s="44"/>
      <c r="J1207" s="39"/>
      <c r="L1207" s="58"/>
      <c r="M1207" s="58"/>
      <c r="N1207" s="58"/>
      <c r="Q1207" s="58"/>
      <c r="R1207" s="58"/>
      <c r="S1207" s="58"/>
      <c r="T1207" s="58"/>
      <c r="U1207" s="58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&amp;R1January2019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09"/>
  <sheetViews>
    <sheetView showGridLines="0" showZeros="0" zoomScaleNormal="100" workbookViewId="0">
      <selection activeCell="G15" sqref="G15"/>
    </sheetView>
  </sheetViews>
  <sheetFormatPr defaultColWidth="10.7109375" defaultRowHeight="12" customHeight="1"/>
  <cols>
    <col min="1" max="1" width="2.7109375" style="65" customWidth="1"/>
    <col min="2" max="2" width="2.140625" style="58" customWidth="1"/>
    <col min="3" max="3" width="1.7109375" style="58" customWidth="1"/>
    <col min="4" max="4" width="20.7109375" style="57" customWidth="1"/>
    <col min="5" max="5" width="2.7109375" style="57" customWidth="1"/>
    <col min="6" max="6" width="12.5703125" style="57" customWidth="1"/>
    <col min="7" max="7" width="12.5703125" style="58" customWidth="1"/>
    <col min="8" max="8" width="5.5703125" style="58" bestFit="1" customWidth="1"/>
    <col min="9" max="9" width="6" style="58" customWidth="1"/>
    <col min="10" max="10" width="4.7109375" style="59" customWidth="1"/>
    <col min="11" max="11" width="13" style="65" customWidth="1"/>
    <col min="12" max="13" width="13" style="44" customWidth="1"/>
    <col min="14" max="14" width="2.85546875" style="44" customWidth="1"/>
    <col min="15" max="15" width="33.28515625" style="43" customWidth="1"/>
    <col min="16" max="16" width="2.7109375" style="44" customWidth="1"/>
    <col min="17" max="21" width="10.7109375" style="44" customWidth="1"/>
    <col min="22" max="16384" width="10.7109375" style="58"/>
  </cols>
  <sheetData>
    <row r="1" spans="1:21" s="67" customFormat="1" ht="12" customHeight="1">
      <c r="A1" s="212" t="str">
        <f>'YR 1'!A1</f>
        <v>Please make sure that the fringe rates and the health insurance rates are correct before budget creation!</v>
      </c>
      <c r="D1" s="177"/>
      <c r="E1" s="177"/>
      <c r="F1" s="177"/>
      <c r="J1" s="178"/>
      <c r="L1" s="44"/>
      <c r="M1" s="44"/>
      <c r="N1" s="179"/>
      <c r="O1" s="43"/>
      <c r="P1" s="44"/>
      <c r="Q1" s="44"/>
      <c r="R1" s="179"/>
      <c r="S1" s="179"/>
      <c r="T1" s="179"/>
      <c r="U1" s="179"/>
    </row>
    <row r="2" spans="1:21" ht="12" customHeight="1">
      <c r="B2" s="213"/>
      <c r="G2" s="8"/>
      <c r="K2" s="290">
        <v>42011</v>
      </c>
      <c r="O2" s="214"/>
    </row>
    <row r="3" spans="1:21" ht="15.6" customHeight="1">
      <c r="B3" s="213"/>
      <c r="G3" s="8">
        <v>7</v>
      </c>
      <c r="K3" s="60"/>
      <c r="L3" s="314" t="s">
        <v>16</v>
      </c>
      <c r="M3" s="314"/>
      <c r="N3" s="314"/>
      <c r="O3" s="44"/>
      <c r="S3" s="58"/>
      <c r="T3" s="58"/>
      <c r="U3" s="58"/>
    </row>
    <row r="4" spans="1:21" ht="12" customHeight="1">
      <c r="B4" s="213"/>
      <c r="G4" s="11"/>
      <c r="K4" s="60"/>
      <c r="L4" s="314"/>
      <c r="M4" s="314"/>
      <c r="N4" s="314"/>
      <c r="O4" s="44"/>
      <c r="S4" s="58"/>
      <c r="T4" s="58"/>
      <c r="U4" s="58"/>
    </row>
    <row r="5" spans="1:21" ht="12" customHeight="1">
      <c r="F5" s="215"/>
      <c r="G5" s="216"/>
      <c r="K5" s="60"/>
      <c r="L5" s="314"/>
      <c r="M5" s="314"/>
      <c r="N5" s="314"/>
      <c r="O5" s="44"/>
      <c r="S5" s="58"/>
      <c r="T5" s="58"/>
      <c r="U5" s="58"/>
    </row>
    <row r="6" spans="1:21" ht="12" customHeight="1">
      <c r="G6" s="216" t="s">
        <v>2</v>
      </c>
      <c r="K6" s="60"/>
      <c r="O6" s="44"/>
      <c r="S6" s="58"/>
      <c r="T6" s="58"/>
      <c r="U6" s="58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44"/>
      <c r="S7" s="58"/>
      <c r="T7" s="58"/>
      <c r="U7" s="58"/>
    </row>
    <row r="8" spans="1:21" ht="12" customHeight="1">
      <c r="A8" s="13"/>
      <c r="B8" s="14"/>
      <c r="C8" s="14"/>
      <c r="D8" s="206" t="str">
        <f>'YR 1'!D8</f>
        <v>UNIVERSITY OF SOUTH CAROLINA</v>
      </c>
      <c r="E8" s="14"/>
      <c r="F8" s="14"/>
      <c r="G8" s="14"/>
      <c r="H8" s="16"/>
      <c r="I8" s="17"/>
      <c r="J8" s="14"/>
      <c r="K8" s="97">
        <f>'YR 1'!K8</f>
        <v>0</v>
      </c>
      <c r="L8" s="75"/>
      <c r="M8" s="75"/>
    </row>
    <row r="9" spans="1:21" ht="12" customHeight="1">
      <c r="A9" s="36"/>
      <c r="B9" s="18"/>
      <c r="C9" s="18"/>
      <c r="D9" s="207"/>
      <c r="E9" s="18"/>
      <c r="F9" s="18"/>
      <c r="G9" s="18"/>
      <c r="H9" s="208"/>
      <c r="I9" s="21"/>
      <c r="J9" s="18"/>
      <c r="K9" s="93" t="s">
        <v>57</v>
      </c>
      <c r="L9" s="75"/>
      <c r="M9" s="75"/>
    </row>
    <row r="10" spans="1:21" ht="12" customHeight="1">
      <c r="A10" s="65" t="s">
        <v>56</v>
      </c>
      <c r="D10" s="76"/>
      <c r="E10" s="76"/>
      <c r="F10" s="76"/>
      <c r="G10" s="76"/>
      <c r="H10" s="77"/>
      <c r="I10" s="78"/>
      <c r="J10" s="217"/>
      <c r="K10" s="218"/>
      <c r="L10" s="33"/>
      <c r="M10" s="33"/>
    </row>
    <row r="11" spans="1:21" ht="12" customHeight="1">
      <c r="A11" s="13"/>
      <c r="B11" s="14"/>
      <c r="C11" s="14"/>
      <c r="D11" s="209">
        <f>'YR 1'!D11</f>
        <v>0</v>
      </c>
      <c r="E11" s="22"/>
      <c r="F11" s="22"/>
      <c r="G11" s="22"/>
      <c r="H11" s="21"/>
      <c r="I11" s="21"/>
      <c r="J11" s="219"/>
      <c r="K11" s="218"/>
    </row>
    <row r="12" spans="1:21" ht="12" customHeight="1">
      <c r="A12" s="65" t="s">
        <v>58</v>
      </c>
      <c r="D12" s="85"/>
      <c r="E12" s="85"/>
      <c r="F12" s="85"/>
      <c r="G12" s="85"/>
      <c r="H12" s="220"/>
      <c r="I12" s="130" t="s">
        <v>17</v>
      </c>
      <c r="J12" s="221"/>
      <c r="K12" s="89"/>
      <c r="L12" s="75"/>
      <c r="M12" s="75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</row>
    <row r="15" spans="1:21" s="44" customFormat="1" ht="12" customHeight="1">
      <c r="A15" s="100">
        <v>1</v>
      </c>
      <c r="B15" s="209"/>
      <c r="C15" s="24"/>
      <c r="D15" s="102">
        <f>'YR 1'!D15</f>
        <v>0</v>
      </c>
      <c r="E15" s="102"/>
      <c r="F15" s="102"/>
      <c r="G15" s="102"/>
      <c r="H15" s="222">
        <f>'YR 1'!H15+'YR 2'!H15+'YR 3'!H15+'YR 4'!H15+'YR 5'!H15</f>
        <v>0</v>
      </c>
      <c r="I15" s="223">
        <f>'YR 1'!I15+'YR 2'!I15+'YR 3'!I15+'YR 4'!I15+'YR 5'!I15</f>
        <v>0</v>
      </c>
      <c r="J15" s="223">
        <f>'YR 1'!J15+'YR 2'!J15+'YR 3'!J15+'YR 4'!J15+'YR 5'!J15</f>
        <v>0</v>
      </c>
      <c r="K15" s="224">
        <f>'YR 1'!K15+'YR 2'!K15+'YR 3'!K15+'YR 4'!K15+'YR 5'!K15</f>
        <v>0</v>
      </c>
      <c r="L15" s="104"/>
      <c r="M15" s="104"/>
      <c r="O15" s="43"/>
    </row>
    <row r="16" spans="1:21" s="44" customFormat="1" ht="12" customHeight="1">
      <c r="A16" s="100">
        <v>2</v>
      </c>
      <c r="B16" s="209"/>
      <c r="C16" s="24"/>
      <c r="D16" s="102">
        <f>'YR 1'!D16</f>
        <v>0</v>
      </c>
      <c r="E16" s="102"/>
      <c r="F16" s="102"/>
      <c r="G16" s="102"/>
      <c r="H16" s="222">
        <f>'YR 1'!H16+'YR 2'!H16+'YR 3'!H16+'YR 4'!H16+'YR 5'!H16</f>
        <v>0</v>
      </c>
      <c r="I16" s="223">
        <f>'YR 1'!I16+'YR 2'!I16+'YR 3'!I16+'YR 4'!I16+'YR 5'!I16</f>
        <v>0</v>
      </c>
      <c r="J16" s="223">
        <f>'YR 1'!J16+'YR 2'!J16+'YR 3'!J16+'YR 4'!J16+'YR 5'!J16</f>
        <v>0</v>
      </c>
      <c r="K16" s="224">
        <f>'YR 1'!K16+'YR 2'!K16+'YR 3'!K16+'YR 4'!K16+'YR 5'!K16</f>
        <v>0</v>
      </c>
      <c r="L16" s="104"/>
      <c r="M16" s="104"/>
      <c r="O16" s="43"/>
    </row>
    <row r="17" spans="1:15" s="44" customFormat="1" ht="12" customHeight="1">
      <c r="A17" s="100">
        <v>3</v>
      </c>
      <c r="B17" s="209"/>
      <c r="C17" s="24"/>
      <c r="D17" s="102">
        <f>'YR 1'!D17</f>
        <v>0</v>
      </c>
      <c r="E17" s="102"/>
      <c r="F17" s="102"/>
      <c r="G17" s="102"/>
      <c r="H17" s="222">
        <f>'YR 1'!H17+'YR 2'!H17+'YR 3'!H17+'YR 4'!H17+'YR 5'!H17</f>
        <v>0</v>
      </c>
      <c r="I17" s="223">
        <f>'YR 1'!I17+'YR 2'!I17+'YR 3'!I17+'YR 4'!I17+'YR 5'!I17</f>
        <v>0</v>
      </c>
      <c r="J17" s="223">
        <f>'YR 1'!J17+'YR 2'!J17+'YR 3'!J17+'YR 4'!J17+'YR 5'!J17</f>
        <v>0</v>
      </c>
      <c r="K17" s="224">
        <f>'YR 1'!K17+'YR 2'!K17+'YR 3'!K17+'YR 4'!K17+'YR 5'!K17</f>
        <v>0</v>
      </c>
      <c r="L17" s="104"/>
      <c r="M17" s="104"/>
      <c r="O17" s="43"/>
    </row>
    <row r="18" spans="1:15" s="44" customFormat="1" ht="12" customHeight="1">
      <c r="A18" s="100">
        <v>4</v>
      </c>
      <c r="B18" s="209"/>
      <c r="C18" s="24"/>
      <c r="D18" s="102">
        <f>'YR 1'!D18</f>
        <v>0</v>
      </c>
      <c r="E18" s="102"/>
      <c r="F18" s="102"/>
      <c r="G18" s="102"/>
      <c r="H18" s="222">
        <f>'YR 1'!H18+'YR 2'!H18+'YR 3'!H18+'YR 4'!H18+'YR 5'!H18</f>
        <v>0</v>
      </c>
      <c r="I18" s="223">
        <f>'YR 1'!I18+'YR 2'!I18+'YR 3'!I18+'YR 4'!I18+'YR 5'!I18</f>
        <v>0</v>
      </c>
      <c r="J18" s="223">
        <f>'YR 1'!J18+'YR 2'!J18+'YR 3'!J18+'YR 4'!J18+'YR 5'!J18</f>
        <v>0</v>
      </c>
      <c r="K18" s="224">
        <f>'YR 1'!K18+'YR 2'!K18+'YR 3'!K18+'YR 4'!K18+'YR 5'!K18</f>
        <v>0</v>
      </c>
      <c r="L18" s="104"/>
      <c r="M18" s="104"/>
      <c r="O18" s="43"/>
    </row>
    <row r="19" spans="1:15" s="44" customFormat="1" ht="12" customHeight="1">
      <c r="A19" s="100">
        <v>5</v>
      </c>
      <c r="B19" s="209"/>
      <c r="C19" s="24"/>
      <c r="D19" s="102">
        <f>'YR 1'!D19</f>
        <v>0</v>
      </c>
      <c r="E19" s="102"/>
      <c r="F19" s="102"/>
      <c r="G19" s="102"/>
      <c r="H19" s="222">
        <f>'YR 1'!H19+'YR 2'!H19+'YR 3'!H19+'YR 4'!H19+'YR 5'!H19</f>
        <v>0</v>
      </c>
      <c r="I19" s="223">
        <f>'YR 1'!I19+'YR 2'!I19+'YR 3'!I19+'YR 4'!I19+'YR 5'!I19</f>
        <v>0</v>
      </c>
      <c r="J19" s="223">
        <f>'YR 1'!J19+'YR 2'!J19+'YR 3'!J19+'YR 4'!J19+'YR 5'!J19</f>
        <v>0</v>
      </c>
      <c r="K19" s="224">
        <f>'YR 1'!K19+'YR 2'!K19+'YR 3'!K19+'YR 4'!K19+'YR 5'!K19</f>
        <v>0</v>
      </c>
      <c r="L19" s="104"/>
      <c r="M19" s="104"/>
      <c r="O19" s="43"/>
    </row>
    <row r="20" spans="1:15" s="44" customFormat="1" ht="12" customHeight="1">
      <c r="A20" s="100">
        <v>6</v>
      </c>
      <c r="B20" s="209"/>
      <c r="C20" s="24"/>
      <c r="D20" s="102">
        <f>'YR 1'!D20</f>
        <v>0</v>
      </c>
      <c r="E20" s="102"/>
      <c r="F20" s="102"/>
      <c r="G20" s="102"/>
      <c r="H20" s="222">
        <f>'YR 1'!H20+'YR 2'!H20+'YR 3'!H20+'YR 4'!H20+'YR 5'!H20</f>
        <v>0</v>
      </c>
      <c r="I20" s="223">
        <f>'YR 1'!I20+'YR 2'!I20+'YR 3'!I20+'YR 4'!I20+'YR 5'!I20</f>
        <v>0</v>
      </c>
      <c r="J20" s="223">
        <f>'YR 1'!J20+'YR 2'!J20+'YR 3'!J20+'YR 4'!J20+'YR 5'!J20</f>
        <v>0</v>
      </c>
      <c r="K20" s="224">
        <f>'YR 1'!K20+'YR 2'!K20+'YR 3'!K20+'YR 4'!K20+'YR 5'!K20</f>
        <v>0</v>
      </c>
      <c r="L20" s="104"/>
      <c r="M20" s="104"/>
      <c r="O20" s="43"/>
    </row>
    <row r="21" spans="1:15" s="44" customFormat="1" ht="12" customHeight="1">
      <c r="A21" s="100">
        <v>7</v>
      </c>
      <c r="B21" s="209"/>
      <c r="C21" s="24"/>
      <c r="D21" s="102">
        <f>'YR 1'!D21</f>
        <v>0</v>
      </c>
      <c r="E21" s="102"/>
      <c r="F21" s="102"/>
      <c r="G21" s="102"/>
      <c r="H21" s="222">
        <f>'YR 1'!H21+'YR 2'!H21+'YR 3'!H21+'YR 4'!H21+'YR 5'!H21</f>
        <v>0</v>
      </c>
      <c r="I21" s="223">
        <f>'YR 1'!I21+'YR 2'!I21+'YR 3'!I21+'YR 4'!I21+'YR 5'!I21</f>
        <v>0</v>
      </c>
      <c r="J21" s="223">
        <f>'YR 1'!J21+'YR 2'!J21+'YR 3'!J21+'YR 4'!J21+'YR 5'!J21</f>
        <v>0</v>
      </c>
      <c r="K21" s="224">
        <f>'YR 1'!K21+'YR 2'!K21+'YR 3'!K21+'YR 4'!K21+'YR 5'!K21</f>
        <v>0</v>
      </c>
      <c r="L21" s="104"/>
      <c r="M21" s="104"/>
      <c r="O21" s="43"/>
    </row>
    <row r="22" spans="1:15" s="44" customFormat="1" ht="12" customHeight="1">
      <c r="A22" s="100">
        <v>8</v>
      </c>
      <c r="B22" s="209"/>
      <c r="C22" s="24"/>
      <c r="D22" s="102">
        <f>'YR 1'!D22</f>
        <v>0</v>
      </c>
      <c r="E22" s="102"/>
      <c r="F22" s="102"/>
      <c r="G22" s="102"/>
      <c r="H22" s="222">
        <f>'YR 1'!H22+'YR 2'!H22+'YR 3'!H22+'YR 4'!H22+'YR 5'!H22</f>
        <v>0</v>
      </c>
      <c r="I22" s="223">
        <f>'YR 1'!I22+'YR 2'!I22+'YR 3'!I22+'YR 4'!I22+'YR 5'!I22</f>
        <v>0</v>
      </c>
      <c r="J22" s="223">
        <f>'YR 1'!J22+'YR 2'!J22+'YR 3'!J22+'YR 4'!J22+'YR 5'!J22</f>
        <v>0</v>
      </c>
      <c r="K22" s="224">
        <f>'YR 1'!K22+'YR 2'!K22+'YR 3'!K22+'YR 4'!K22+'YR 5'!K22</f>
        <v>0</v>
      </c>
      <c r="L22" s="104"/>
      <c r="M22" s="104"/>
      <c r="O22" s="43"/>
    </row>
    <row r="23" spans="1:15" s="44" customFormat="1" ht="12" customHeight="1">
      <c r="A23" s="100">
        <v>9</v>
      </c>
      <c r="B23" s="209"/>
      <c r="C23" s="24"/>
      <c r="D23" s="102">
        <f>'YR 1'!D23</f>
        <v>0</v>
      </c>
      <c r="E23" s="102"/>
      <c r="F23" s="102"/>
      <c r="G23" s="102"/>
      <c r="H23" s="222">
        <f>'YR 1'!H23+'YR 2'!H23+'YR 3'!H23+'YR 4'!H23+'YR 5'!H23</f>
        <v>0</v>
      </c>
      <c r="I23" s="223">
        <f>'YR 1'!I23+'YR 2'!I23+'YR 3'!I23+'YR 4'!I23+'YR 5'!I23</f>
        <v>0</v>
      </c>
      <c r="J23" s="223">
        <f>'YR 1'!J23+'YR 2'!J23+'YR 3'!J23+'YR 4'!J23+'YR 5'!J23</f>
        <v>0</v>
      </c>
      <c r="K23" s="224">
        <f>'YR 1'!K23+'YR 2'!K23+'YR 3'!K23+'YR 4'!K23+'YR 5'!K23</f>
        <v>0</v>
      </c>
      <c r="L23" s="104"/>
      <c r="M23" s="104"/>
      <c r="O23" s="43"/>
    </row>
    <row r="24" spans="1:15" s="44" customFormat="1" ht="12" customHeight="1">
      <c r="A24" s="100">
        <v>10</v>
      </c>
      <c r="B24" s="209"/>
      <c r="C24" s="24"/>
      <c r="D24" s="102">
        <f>'YR 1'!D24</f>
        <v>0</v>
      </c>
      <c r="E24" s="102"/>
      <c r="F24" s="102"/>
      <c r="G24" s="102"/>
      <c r="H24" s="222">
        <f>'YR 1'!H24+'YR 2'!H24+'YR 3'!H24+'YR 4'!H24+'YR 5'!H24</f>
        <v>0</v>
      </c>
      <c r="I24" s="223">
        <f>'YR 1'!I24+'YR 2'!I24+'YR 3'!I24+'YR 4'!I24+'YR 5'!I24</f>
        <v>0</v>
      </c>
      <c r="J24" s="223">
        <f>'YR 1'!J24+'YR 2'!J24+'YR 3'!J24+'YR 4'!J24+'YR 5'!J24</f>
        <v>0</v>
      </c>
      <c r="K24" s="224">
        <f>'YR 1'!K24+'YR 2'!K24+'YR 3'!K24+'YR 4'!K24+'YR 5'!K24</f>
        <v>0</v>
      </c>
      <c r="L24" s="104"/>
      <c r="M24" s="104"/>
      <c r="O24" s="43"/>
    </row>
    <row r="25" spans="1:15" s="44" customFormat="1" ht="12" customHeight="1">
      <c r="A25" s="100"/>
      <c r="B25" s="24"/>
      <c r="C25" s="24"/>
      <c r="D25" s="225" t="str">
        <f>'YR 1'!D25</f>
        <v>POST DOC with benefit</v>
      </c>
      <c r="E25" s="102"/>
      <c r="F25" s="102"/>
      <c r="G25" s="102"/>
      <c r="H25" s="222">
        <f>'YR 1'!H25+'YR 2'!H25+'YR 3'!H25+'YR 4'!H25+'YR 5'!H25</f>
        <v>0</v>
      </c>
      <c r="I25" s="223">
        <f>'YR 1'!I25+'YR 2'!I25+'YR 3'!I25+'YR 4'!I25+'YR 5'!I25</f>
        <v>0</v>
      </c>
      <c r="J25" s="223">
        <f>'YR 1'!J25+'YR 2'!J25+'YR 3'!J25+'YR 4'!J25+'YR 5'!J25</f>
        <v>0</v>
      </c>
      <c r="K25" s="224">
        <f>'YR 1'!K25+'YR 2'!K25+'YR 3'!K25+'YR 4'!K25+'YR 5'!K25</f>
        <v>0</v>
      </c>
      <c r="L25" s="104"/>
      <c r="M25" s="104"/>
      <c r="O25" s="43"/>
    </row>
    <row r="26" spans="1:15" s="44" customFormat="1" ht="12" customHeight="1">
      <c r="A26" s="100"/>
      <c r="B26" s="24"/>
      <c r="C26" s="24"/>
      <c r="D26" s="225" t="str">
        <f>'YR 1'!D26</f>
        <v>POST DOC with benefit</v>
      </c>
      <c r="E26" s="102"/>
      <c r="F26" s="102"/>
      <c r="G26" s="102"/>
      <c r="H26" s="222">
        <f>'YR 1'!H26+'YR 2'!H26+'YR 3'!H26+'YR 4'!H26+'YR 5'!H26</f>
        <v>0</v>
      </c>
      <c r="I26" s="223">
        <f>'YR 1'!I26+'YR 2'!I26+'YR 3'!I26+'YR 4'!I26+'YR 5'!I26</f>
        <v>0</v>
      </c>
      <c r="J26" s="223">
        <f>'YR 1'!J26+'YR 2'!J26+'YR 3'!J26+'YR 4'!J26+'YR 5'!J26</f>
        <v>0</v>
      </c>
      <c r="K26" s="224">
        <f>'YR 1'!K26+'YR 2'!K26+'YR 3'!K26+'YR 4'!K26+'YR 5'!K26</f>
        <v>0</v>
      </c>
      <c r="L26" s="104"/>
      <c r="M26" s="104"/>
      <c r="O26" s="43"/>
    </row>
    <row r="27" spans="1:15" s="44" customFormat="1" ht="12" customHeight="1">
      <c r="A27" s="100"/>
      <c r="B27" s="24"/>
      <c r="C27" s="24"/>
      <c r="D27" s="225" t="str">
        <f>'YR 1'!D27</f>
        <v>POST DOC with benefit</v>
      </c>
      <c r="E27" s="102"/>
      <c r="F27" s="102"/>
      <c r="G27" s="102"/>
      <c r="H27" s="222">
        <f>'YR 1'!H27+'YR 2'!H27+'YR 3'!H27+'YR 4'!H27+'YR 5'!H27</f>
        <v>0</v>
      </c>
      <c r="I27" s="223">
        <f>'YR 1'!I27+'YR 2'!I27+'YR 3'!I27+'YR 4'!I27+'YR 5'!I27</f>
        <v>0</v>
      </c>
      <c r="J27" s="223">
        <f>'YR 1'!J27+'YR 2'!J27+'YR 3'!J27+'YR 4'!J27+'YR 5'!J27</f>
        <v>0</v>
      </c>
      <c r="K27" s="224">
        <f>'YR 1'!K27+'YR 2'!K27+'YR 3'!K27+'YR 4'!K27+'YR 5'!K27</f>
        <v>0</v>
      </c>
      <c r="L27" s="104"/>
      <c r="M27" s="104"/>
      <c r="O27" s="43"/>
    </row>
    <row r="28" spans="1:15" s="44" customFormat="1" ht="12" customHeight="1">
      <c r="A28" s="100"/>
      <c r="B28" s="24"/>
      <c r="C28" s="24"/>
      <c r="D28" s="225" t="str">
        <f>'YR 1'!D28</f>
        <v>POST DOC with benefit</v>
      </c>
      <c r="E28" s="102"/>
      <c r="F28" s="102"/>
      <c r="G28" s="102"/>
      <c r="H28" s="222">
        <f>'YR 1'!H28+'YR 2'!H28+'YR 3'!H28+'YR 4'!H28+'YR 5'!H28</f>
        <v>0</v>
      </c>
      <c r="I28" s="223">
        <f>'YR 1'!I28+'YR 2'!I28+'YR 3'!I28+'YR 4'!I28+'YR 5'!I28</f>
        <v>0</v>
      </c>
      <c r="J28" s="223">
        <f>'YR 1'!J28+'YR 2'!J28+'YR 3'!J28+'YR 4'!J28+'YR 5'!J28</f>
        <v>0</v>
      </c>
      <c r="K28" s="224">
        <f>'YR 1'!K28+'YR 2'!K28+'YR 3'!K28+'YR 4'!K28+'YR 5'!K28</f>
        <v>0</v>
      </c>
      <c r="L28" s="104"/>
      <c r="M28" s="104"/>
      <c r="O28" s="43"/>
    </row>
    <row r="29" spans="1:15" s="44" customFormat="1" ht="12" customHeight="1">
      <c r="A29" s="116">
        <v>11</v>
      </c>
      <c r="B29" s="210">
        <f>'YR 1'!B29</f>
        <v>0</v>
      </c>
      <c r="C29" s="133" t="s">
        <v>68</v>
      </c>
      <c r="D29" s="117"/>
      <c r="E29" s="117"/>
      <c r="F29" s="117"/>
      <c r="G29" s="117"/>
      <c r="H29" s="222">
        <f>'YR 1'!H29+'YR 2'!H29+'YR 3'!H29+'YR 4'!H29+'YR 5'!H29</f>
        <v>0</v>
      </c>
      <c r="I29" s="223">
        <f>'YR 1'!I29+'YR 2'!I29+'YR 3'!I29+'YR 4'!I29+'YR 5'!I29</f>
        <v>0</v>
      </c>
      <c r="J29" s="223">
        <f>'YR 1'!J29+'YR 2'!J29+'YR 3'!J29+'YR 4'!J29+'YR 5'!J29</f>
        <v>0</v>
      </c>
      <c r="K29" s="224">
        <f>'YR 1'!K29+'YR 2'!K29+'YR 3'!K29+'YR 4'!K29+'YR 5'!K29</f>
        <v>0</v>
      </c>
      <c r="L29" s="104"/>
      <c r="M29" s="104"/>
      <c r="O29" s="43"/>
    </row>
    <row r="30" spans="1:15" s="44" customFormat="1" ht="12" customHeight="1">
      <c r="A30" s="100">
        <v>12</v>
      </c>
      <c r="B30" s="68" t="s">
        <v>69</v>
      </c>
      <c r="C30" s="210">
        <f>'YR 1'!C30</f>
        <v>0</v>
      </c>
      <c r="D30" s="117" t="s">
        <v>70</v>
      </c>
      <c r="E30" s="117"/>
      <c r="F30" s="117"/>
      <c r="G30" s="117"/>
      <c r="H30" s="226">
        <f>SUM(H15:H29)</f>
        <v>0</v>
      </c>
      <c r="I30" s="226">
        <f>SUM(I15:I29)</f>
        <v>0</v>
      </c>
      <c r="J30" s="226">
        <f>SUM(J15:J29)</f>
        <v>0</v>
      </c>
      <c r="K30" s="227">
        <f>SUM(K15:K29)</f>
        <v>0</v>
      </c>
      <c r="L30" s="104"/>
      <c r="M30" s="104"/>
      <c r="O30" s="43"/>
    </row>
    <row r="31" spans="1:15" s="44" customFormat="1" ht="12" customHeight="1">
      <c r="A31" s="116" t="s">
        <v>71</v>
      </c>
      <c r="B31" s="133" t="s">
        <v>72</v>
      </c>
      <c r="C31" s="67"/>
      <c r="D31" s="117"/>
      <c r="E31" s="117"/>
      <c r="F31" s="117"/>
      <c r="G31" s="117"/>
      <c r="H31" s="228"/>
      <c r="I31" s="229"/>
      <c r="J31" s="229"/>
      <c r="K31" s="230"/>
      <c r="L31" s="39"/>
      <c r="M31" s="39"/>
      <c r="O31" s="43"/>
    </row>
    <row r="32" spans="1:15" s="44" customFormat="1" ht="12" customHeight="1">
      <c r="A32" s="116" t="s">
        <v>73</v>
      </c>
      <c r="B32" s="210">
        <f>'YR 1'!B32</f>
        <v>0</v>
      </c>
      <c r="C32" s="67" t="s">
        <v>74</v>
      </c>
      <c r="D32" s="117"/>
      <c r="E32" s="211"/>
      <c r="F32" s="211"/>
      <c r="G32" s="110"/>
      <c r="H32" s="231">
        <f>'YR 1'!H32+'YR 2'!H32+'YR 3'!H32</f>
        <v>0</v>
      </c>
      <c r="I32" s="232">
        <f>'YR 1'!I32+'YR 2'!I32+'YR 3'!I32</f>
        <v>0</v>
      </c>
      <c r="J32" s="233">
        <f>'YR 1'!J32+'YR 2'!J32+'YR 3'!J32</f>
        <v>0</v>
      </c>
      <c r="K32" s="224">
        <f>'YR 1'!K32+'YR 2'!K32+'YR 3'!K32+'YR 4'!K32+'YR 5'!K32</f>
        <v>0</v>
      </c>
      <c r="L32" s="104"/>
      <c r="M32" s="104"/>
      <c r="O32" s="43"/>
    </row>
    <row r="33" spans="1:15" s="44" customFormat="1" ht="12" customHeight="1">
      <c r="A33" s="116" t="s">
        <v>76</v>
      </c>
      <c r="B33" s="209">
        <f>'YR 1'!B33</f>
        <v>0</v>
      </c>
      <c r="C33" s="67" t="s">
        <v>122</v>
      </c>
      <c r="D33" s="117"/>
      <c r="E33" s="142"/>
      <c r="F33" s="70"/>
      <c r="G33" s="70"/>
      <c r="H33" s="231">
        <f>'YR 1'!H33+'YR 2'!H33+'YR 3'!H33</f>
        <v>0</v>
      </c>
      <c r="I33" s="232">
        <f>'YR 1'!I33+'YR 2'!I33+'YR 3'!I33</f>
        <v>0</v>
      </c>
      <c r="J33" s="233">
        <f>'YR 1'!J33+'YR 2'!J33+'YR 3'!J33</f>
        <v>0</v>
      </c>
      <c r="K33" s="224">
        <f>'YR 1'!K33+'YR 2'!K33+'YR 3'!K33+'YR 4'!K33+'YR 5'!K33</f>
        <v>0</v>
      </c>
      <c r="L33" s="104"/>
      <c r="M33" s="104"/>
      <c r="O33" s="43"/>
    </row>
    <row r="34" spans="1:15" s="44" customFormat="1" ht="12" customHeight="1">
      <c r="A34" s="116" t="s">
        <v>78</v>
      </c>
      <c r="B34" s="102"/>
      <c r="C34" s="67" t="s">
        <v>79</v>
      </c>
      <c r="D34" s="117"/>
      <c r="E34" s="210"/>
      <c r="F34" s="117"/>
      <c r="G34" s="117"/>
      <c r="H34" s="231">
        <f>'YR 1'!H34+'YR 2'!H34+'YR 3'!H34</f>
        <v>0</v>
      </c>
      <c r="I34" s="232">
        <f>'YR 1'!I34+'YR 2'!I34+'YR 3'!I34</f>
        <v>0</v>
      </c>
      <c r="J34" s="233">
        <f>'YR 1'!J34+'YR 2'!J34+'YR 3'!J34</f>
        <v>0</v>
      </c>
      <c r="K34" s="224">
        <f>'YR 1'!K34+'YR 2'!K34+'YR 3'!K34+'YR 4'!K34+'YR 5'!K34</f>
        <v>0</v>
      </c>
      <c r="L34" s="104"/>
      <c r="M34" s="104"/>
      <c r="O34" s="43"/>
    </row>
    <row r="35" spans="1:15" s="44" customFormat="1" ht="12" customHeight="1">
      <c r="A35" s="116" t="s">
        <v>80</v>
      </c>
      <c r="B35" s="102"/>
      <c r="C35" s="67" t="s">
        <v>81</v>
      </c>
      <c r="D35" s="117"/>
      <c r="E35" s="117"/>
      <c r="F35" s="117"/>
      <c r="G35" s="117"/>
      <c r="H35" s="234"/>
      <c r="I35" s="125" t="s">
        <v>41</v>
      </c>
      <c r="J35" s="125">
        <v>0</v>
      </c>
      <c r="K35" s="224">
        <f>'YR 1'!K35+'YR 2'!K35+'YR 3'!K35+'YR 4'!K35+'YR 5'!K35</f>
        <v>0</v>
      </c>
      <c r="L35" s="104"/>
      <c r="M35" s="104"/>
      <c r="O35" s="43"/>
    </row>
    <row r="36" spans="1:15" s="44" customFormat="1" ht="12" customHeight="1">
      <c r="A36" s="116" t="s">
        <v>82</v>
      </c>
      <c r="B36" s="156">
        <f>'YR 1'!B36</f>
        <v>0</v>
      </c>
      <c r="C36" s="67" t="s">
        <v>83</v>
      </c>
      <c r="D36" s="117"/>
      <c r="E36" s="142"/>
      <c r="F36" s="142"/>
      <c r="G36" s="117"/>
      <c r="H36" s="235">
        <f>'YR 1'!H36+'YR 2'!H36+'YR 3'!H36</f>
        <v>0</v>
      </c>
      <c r="I36" s="125" t="s">
        <v>20</v>
      </c>
      <c r="J36" s="125"/>
      <c r="K36" s="224">
        <f>'YR 1'!K36+'YR 2'!K36+'YR 3'!K36+'YR 4'!K36+'YR 5'!K36</f>
        <v>0</v>
      </c>
      <c r="L36" s="104"/>
      <c r="M36" s="104"/>
      <c r="O36" s="43"/>
    </row>
    <row r="37" spans="1:15" s="44" customFormat="1" ht="12" customHeight="1">
      <c r="A37" s="116" t="s">
        <v>67</v>
      </c>
      <c r="B37" s="210">
        <f>'YR 1'!B37</f>
        <v>0</v>
      </c>
      <c r="C37" s="67" t="s">
        <v>84</v>
      </c>
      <c r="D37" s="117"/>
      <c r="E37" s="209"/>
      <c r="F37" s="210"/>
      <c r="G37" s="117"/>
      <c r="H37" s="236"/>
      <c r="I37" s="129"/>
      <c r="J37" s="67"/>
      <c r="K37" s="224">
        <f>'YR 1'!K37+'YR 2'!K37+'YR 3'!K37+'YR 4'!K37+'YR 5'!K37</f>
        <v>0</v>
      </c>
      <c r="L37" s="104"/>
      <c r="M37" s="104"/>
      <c r="O37" s="43"/>
    </row>
    <row r="38" spans="1:15" s="44" customFormat="1" ht="12" customHeigh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227">
        <f>SUM(K30:K37)</f>
        <v>0</v>
      </c>
      <c r="L38" s="104"/>
      <c r="M38" s="104"/>
      <c r="O38" s="43"/>
    </row>
    <row r="39" spans="1:15" s="44" customFormat="1" ht="12" customHeigh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224">
        <f>'YR 1'!K39+'YR 2'!K39+'YR 3'!K39+'YR 4'!K39+'YR 5'!K39</f>
        <v>0</v>
      </c>
      <c r="L39" s="104"/>
      <c r="M39" s="104"/>
      <c r="O39" s="43"/>
    </row>
    <row r="40" spans="1:15" s="44" customFormat="1" ht="12" customHeigh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237">
        <f>SUM(K38:K39)</f>
        <v>0</v>
      </c>
      <c r="L40" s="104"/>
      <c r="M40" s="104"/>
      <c r="O40" s="43"/>
    </row>
    <row r="41" spans="1:15" s="44" customFormat="1" ht="12" customHeigh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238"/>
      <c r="L41" s="39"/>
      <c r="M41" s="39"/>
      <c r="O41" s="43"/>
    </row>
    <row r="42" spans="1:15" s="44" customFormat="1" ht="12" customHeight="1">
      <c r="A42" s="36"/>
      <c r="B42" s="37"/>
      <c r="C42" s="37"/>
      <c r="D42" s="38"/>
      <c r="E42" s="38"/>
      <c r="F42" s="38"/>
      <c r="G42" s="38"/>
      <c r="H42" s="37"/>
      <c r="I42" s="136"/>
      <c r="J42" s="37"/>
      <c r="K42" s="238"/>
      <c r="L42" s="39"/>
      <c r="M42" s="39"/>
      <c r="O42" s="43"/>
    </row>
    <row r="43" spans="1:15" s="44" customFormat="1" ht="12" customHeight="1">
      <c r="A43" s="36"/>
      <c r="B43" s="37"/>
      <c r="C43" s="37"/>
      <c r="D43" s="38" t="s">
        <v>47</v>
      </c>
      <c r="E43" s="38"/>
      <c r="G43" s="239">
        <f>'YR 1'!K47</f>
        <v>0</v>
      </c>
      <c r="H43" s="37"/>
      <c r="I43" s="136"/>
      <c r="J43" s="37"/>
      <c r="K43" s="238"/>
      <c r="L43" s="39"/>
      <c r="M43" s="39"/>
      <c r="O43" s="43"/>
    </row>
    <row r="44" spans="1:15" s="44" customFormat="1" ht="12" customHeight="1">
      <c r="A44" s="36"/>
      <c r="B44" s="37"/>
      <c r="C44" s="37"/>
      <c r="D44" s="38" t="s">
        <v>48</v>
      </c>
      <c r="E44" s="38"/>
      <c r="G44" s="239">
        <f>'YR 2'!K47</f>
        <v>0</v>
      </c>
      <c r="H44" s="38"/>
      <c r="I44" s="38"/>
      <c r="J44" s="38"/>
      <c r="K44" s="238"/>
      <c r="L44" s="39"/>
      <c r="M44" s="39"/>
      <c r="O44" s="43"/>
    </row>
    <row r="45" spans="1:15" s="44" customFormat="1" ht="12" customHeight="1">
      <c r="A45" s="36"/>
      <c r="B45" s="37"/>
      <c r="C45" s="37"/>
      <c r="D45" s="38" t="s">
        <v>49</v>
      </c>
      <c r="E45" s="38"/>
      <c r="G45" s="239">
        <f>'YR 3'!K47</f>
        <v>0</v>
      </c>
      <c r="H45" s="38"/>
      <c r="I45" s="38"/>
      <c r="J45" s="38"/>
      <c r="K45" s="238"/>
      <c r="L45" s="39"/>
      <c r="M45" s="39"/>
      <c r="O45" s="43"/>
    </row>
    <row r="46" spans="1:15" s="44" customFormat="1" ht="12" customHeight="1">
      <c r="A46" s="36"/>
      <c r="B46" s="37"/>
      <c r="C46" s="37"/>
      <c r="D46" s="38" t="s">
        <v>50</v>
      </c>
      <c r="E46" s="38"/>
      <c r="G46" s="239">
        <f>'YR 4'!K47</f>
        <v>0</v>
      </c>
      <c r="H46" s="38"/>
      <c r="I46" s="38"/>
      <c r="J46" s="38"/>
      <c r="K46" s="238"/>
      <c r="L46" s="39"/>
      <c r="M46" s="39"/>
      <c r="O46" s="43"/>
    </row>
    <row r="47" spans="1:15" s="44" customFormat="1" ht="12" customHeight="1">
      <c r="A47" s="36"/>
      <c r="B47" s="37"/>
      <c r="C47" s="37"/>
      <c r="D47" s="38" t="s">
        <v>51</v>
      </c>
      <c r="E47" s="38"/>
      <c r="G47" s="239">
        <f>'YR 5'!K47</f>
        <v>0</v>
      </c>
      <c r="H47" s="38"/>
      <c r="I47" s="38"/>
      <c r="J47" s="38"/>
      <c r="K47" s="238"/>
      <c r="L47" s="39"/>
      <c r="M47" s="39"/>
      <c r="O47" s="43"/>
    </row>
    <row r="48" spans="1:15" s="44" customFormat="1" ht="12" customHeight="1">
      <c r="A48" s="36"/>
      <c r="B48" s="37"/>
      <c r="C48" s="37"/>
      <c r="D48" s="38"/>
      <c r="E48" s="38"/>
      <c r="F48" s="38"/>
      <c r="G48" s="38"/>
      <c r="H48" s="38"/>
      <c r="I48" s="38"/>
      <c r="J48" s="38"/>
      <c r="K48" s="238"/>
      <c r="L48" s="39"/>
      <c r="M48" s="39"/>
      <c r="O48" s="43"/>
    </row>
    <row r="49" spans="1:15" s="44" customFormat="1" ht="12" customHeight="1">
      <c r="A49" s="139"/>
      <c r="B49" s="140" t="s">
        <v>91</v>
      </c>
      <c r="C49" s="94"/>
      <c r="D49" s="141"/>
      <c r="E49" s="141"/>
      <c r="F49" s="141"/>
      <c r="G49" s="40"/>
      <c r="H49" s="141"/>
      <c r="I49" s="141"/>
      <c r="J49" s="141"/>
      <c r="K49" s="237">
        <f>SUM(G43:G47)</f>
        <v>0</v>
      </c>
      <c r="L49" s="104"/>
      <c r="M49" s="104"/>
      <c r="O49" s="43"/>
    </row>
    <row r="50" spans="1:15" s="44" customFormat="1" ht="12" customHeight="1">
      <c r="A50" s="131" t="s">
        <v>92</v>
      </c>
      <c r="B50" s="133" t="s">
        <v>93</v>
      </c>
      <c r="C50" s="133"/>
      <c r="D50" s="142"/>
      <c r="E50" s="142"/>
      <c r="F50" s="142" t="s">
        <v>94</v>
      </c>
      <c r="G50" s="134"/>
      <c r="H50" s="134"/>
      <c r="I50" s="94"/>
      <c r="J50" s="143"/>
      <c r="K50" s="240">
        <f>'YR 1'!K48+'YR 2'!K48+'YR 3'!K48+'YR 4'!K48+'YR 5'!K48</f>
        <v>0</v>
      </c>
      <c r="L50" s="104"/>
      <c r="M50" s="104"/>
      <c r="O50" s="43"/>
    </row>
    <row r="51" spans="1:15" s="44" customFormat="1" ht="12" customHeight="1">
      <c r="A51" s="65"/>
      <c r="B51" s="60"/>
      <c r="C51" s="60"/>
      <c r="D51" s="123"/>
      <c r="E51" s="123"/>
      <c r="F51" s="95" t="s">
        <v>95</v>
      </c>
      <c r="G51" s="95"/>
      <c r="H51" s="141"/>
      <c r="I51" s="141"/>
      <c r="J51" s="141"/>
      <c r="K51" s="240">
        <f>'YR 1'!K49+'YR 2'!K49+'YR 3'!K49+'YR 4'!K49+'YR 5'!K49</f>
        <v>0</v>
      </c>
      <c r="L51" s="104"/>
      <c r="M51" s="104"/>
      <c r="O51" s="43"/>
    </row>
    <row r="52" spans="1:15" s="44" customFormat="1" ht="12" customHeight="1">
      <c r="A52" s="36"/>
      <c r="B52" s="18"/>
      <c r="C52" s="18"/>
      <c r="D52" s="34"/>
      <c r="E52" s="34"/>
      <c r="F52" s="34"/>
      <c r="G52" s="34"/>
      <c r="H52" s="20"/>
      <c r="I52" s="20"/>
      <c r="J52" s="20"/>
      <c r="K52" s="241">
        <f>'YR 1'!K50+'YR 2'!K50+'YR 3'!K50+'YR 4'!K50+'YR 5'!K50</f>
        <v>0</v>
      </c>
      <c r="L52" s="39"/>
      <c r="M52" s="39"/>
      <c r="O52" s="43"/>
    </row>
    <row r="53" spans="1:15" s="44" customFormat="1" ht="12" customHeight="1">
      <c r="A53" s="139"/>
      <c r="B53" s="140" t="s">
        <v>96</v>
      </c>
      <c r="C53" s="94"/>
      <c r="D53" s="95"/>
      <c r="E53" s="146"/>
      <c r="F53" s="95"/>
      <c r="G53" s="95"/>
      <c r="H53" s="94"/>
      <c r="I53" s="141"/>
      <c r="J53" s="141"/>
      <c r="K53" s="237">
        <f>SUM(K50:K51)</f>
        <v>0</v>
      </c>
      <c r="L53" s="104"/>
      <c r="M53" s="104"/>
      <c r="O53" s="43"/>
    </row>
    <row r="54" spans="1:15" s="44" customFormat="1" ht="12" customHeight="1">
      <c r="A54" s="65" t="s">
        <v>97</v>
      </c>
      <c r="B54" s="58" t="s">
        <v>98</v>
      </c>
      <c r="C54" s="58"/>
      <c r="D54" s="76"/>
      <c r="E54" s="76"/>
      <c r="F54" s="76"/>
      <c r="G54" s="76"/>
      <c r="H54" s="76"/>
      <c r="I54" s="76"/>
      <c r="J54" s="76"/>
      <c r="K54" s="238">
        <f>'YR 1'!K52+'YR 2'!K52+'YR 3'!K52+'YR 4'!K52+'YR 5'!K52</f>
        <v>0</v>
      </c>
      <c r="L54" s="39"/>
      <c r="M54" s="39"/>
      <c r="O54" s="43"/>
    </row>
    <row r="55" spans="1:15" s="44" customFormat="1" ht="12" customHeight="1">
      <c r="A55" s="65"/>
      <c r="B55" s="147">
        <v>1</v>
      </c>
      <c r="C55" s="58" t="s">
        <v>99</v>
      </c>
      <c r="D55" s="76"/>
      <c r="E55" s="76"/>
      <c r="F55" s="148"/>
      <c r="G55" s="76"/>
      <c r="H55" s="58"/>
      <c r="I55" s="135"/>
      <c r="J55" s="58"/>
      <c r="K55" s="153">
        <f>'YR 1'!K53+'YR 2'!K53+'YR 3'!K53+'YR 4'!K53+'YR 5'!K53</f>
        <v>0</v>
      </c>
      <c r="L55" s="104"/>
      <c r="M55" s="104"/>
      <c r="O55" s="43"/>
    </row>
    <row r="56" spans="1:15" s="44" customFormat="1" ht="12" customHeight="1">
      <c r="A56" s="65"/>
      <c r="B56" s="147">
        <v>2</v>
      </c>
      <c r="C56" s="58" t="s">
        <v>100</v>
      </c>
      <c r="D56" s="76"/>
      <c r="E56" s="76"/>
      <c r="F56" s="148"/>
      <c r="G56" s="76"/>
      <c r="H56" s="58"/>
      <c r="I56" s="135"/>
      <c r="J56" s="58"/>
      <c r="K56" s="153">
        <f>'YR 1'!K54+'YR 2'!K54+'YR 3'!K54+'YR 4'!K54+'YR 5'!K54</f>
        <v>0</v>
      </c>
      <c r="L56" s="104"/>
      <c r="M56" s="104"/>
      <c r="O56" s="43"/>
    </row>
    <row r="57" spans="1:15" s="44" customFormat="1" ht="12" customHeight="1">
      <c r="A57" s="65"/>
      <c r="B57" s="147">
        <v>3</v>
      </c>
      <c r="C57" s="58" t="s">
        <v>101</v>
      </c>
      <c r="D57" s="85"/>
      <c r="E57" s="85"/>
      <c r="F57" s="148"/>
      <c r="G57" s="85"/>
      <c r="H57" s="58"/>
      <c r="I57" s="135"/>
      <c r="J57" s="58"/>
      <c r="K57" s="153">
        <f>'YR 1'!K55+'YR 2'!K55+'YR 3'!K55+'YR 4'!K55+'YR 5'!K55</f>
        <v>0</v>
      </c>
      <c r="L57" s="104"/>
      <c r="M57" s="104"/>
      <c r="O57" s="43"/>
    </row>
    <row r="58" spans="1:15" s="44" customFormat="1" ht="12" customHeight="1" thickBot="1">
      <c r="A58" s="65"/>
      <c r="B58" s="147">
        <v>4</v>
      </c>
      <c r="C58" s="58" t="s">
        <v>102</v>
      </c>
      <c r="D58" s="85"/>
      <c r="E58" s="85"/>
      <c r="F58" s="148"/>
      <c r="G58" s="85"/>
      <c r="H58" s="58"/>
      <c r="I58" s="135"/>
      <c r="J58" s="58"/>
      <c r="K58" s="153">
        <f>'YR 1'!K56+'YR 2'!K56+'YR 3'!K56+'YR 4'!K56+'YR 5'!K56</f>
        <v>0</v>
      </c>
      <c r="L58" s="104"/>
      <c r="M58" s="104"/>
      <c r="O58" s="43"/>
    </row>
    <row r="59" spans="1:15" s="44" customFormat="1" ht="12" customHeight="1" thickBot="1">
      <c r="A59" s="131"/>
      <c r="B59" s="132" t="s">
        <v>42</v>
      </c>
      <c r="C59" s="133"/>
      <c r="D59" s="134"/>
      <c r="E59" s="281"/>
      <c r="F59" s="142"/>
      <c r="G59" s="142" t="s">
        <v>105</v>
      </c>
      <c r="H59" s="133"/>
      <c r="I59" s="149"/>
      <c r="J59" s="133"/>
      <c r="K59" s="242">
        <f>SUM(K55:K58)</f>
        <v>0</v>
      </c>
      <c r="L59" s="39"/>
      <c r="M59" s="39"/>
      <c r="O59" s="43"/>
    </row>
    <row r="60" spans="1:15" s="44" customFormat="1" ht="12" customHeight="1">
      <c r="A60" s="131" t="s">
        <v>106</v>
      </c>
      <c r="B60" s="133" t="s">
        <v>107</v>
      </c>
      <c r="C60" s="133"/>
      <c r="D60" s="142"/>
      <c r="E60" s="95"/>
      <c r="F60" s="142"/>
      <c r="G60" s="142"/>
      <c r="H60" s="133"/>
      <c r="I60" s="149"/>
      <c r="J60" s="133"/>
      <c r="K60" s="243"/>
      <c r="L60" s="39"/>
      <c r="M60" s="39"/>
      <c r="O60" s="43"/>
    </row>
    <row r="61" spans="1:15" s="44" customFormat="1" ht="12" customHeight="1">
      <c r="A61" s="131"/>
      <c r="B61" s="150">
        <v>1</v>
      </c>
      <c r="C61" s="133" t="s">
        <v>0</v>
      </c>
      <c r="D61" s="142"/>
      <c r="E61" s="142"/>
      <c r="F61" s="142"/>
      <c r="G61" s="142"/>
      <c r="H61" s="133"/>
      <c r="I61" s="149"/>
      <c r="J61" s="133"/>
      <c r="K61" s="224">
        <f>'YR 1'!K59+'YR 2'!K59+'YR 3'!K59+'YR 4'!K59+'YR 5'!K59</f>
        <v>0</v>
      </c>
      <c r="L61" s="104"/>
      <c r="M61" s="104"/>
      <c r="O61" s="43"/>
    </row>
    <row r="62" spans="1:15" s="44" customFormat="1" ht="12" customHeight="1">
      <c r="A62" s="131"/>
      <c r="B62" s="150">
        <v>2</v>
      </c>
      <c r="C62" s="133" t="s">
        <v>108</v>
      </c>
      <c r="D62" s="142"/>
      <c r="E62" s="142"/>
      <c r="F62" s="142"/>
      <c r="G62" s="142"/>
      <c r="H62" s="133"/>
      <c r="I62" s="149"/>
      <c r="J62" s="133"/>
      <c r="K62" s="224">
        <f>'YR 1'!K60+'YR 2'!K60+'YR 3'!K60+'YR 4'!K60+'YR 5'!K60</f>
        <v>0</v>
      </c>
      <c r="L62" s="104"/>
      <c r="M62" s="104"/>
      <c r="O62" s="43"/>
    </row>
    <row r="63" spans="1:15" s="44" customFormat="1" ht="12" customHeight="1">
      <c r="A63" s="131"/>
      <c r="B63" s="150">
        <v>3</v>
      </c>
      <c r="C63" s="133" t="s">
        <v>109</v>
      </c>
      <c r="D63" s="142"/>
      <c r="E63" s="142"/>
      <c r="F63" s="142"/>
      <c r="G63" s="142"/>
      <c r="H63" s="133"/>
      <c r="I63" s="149"/>
      <c r="J63" s="133"/>
      <c r="K63" s="224">
        <f>'YR 1'!K61+'YR 2'!K61+'YR 3'!K61+'YR 4'!K61+'YR 5'!K61</f>
        <v>0</v>
      </c>
      <c r="L63" s="104"/>
      <c r="M63" s="104"/>
      <c r="O63" s="43"/>
    </row>
    <row r="64" spans="1:15" s="44" customFormat="1" ht="12" customHeight="1">
      <c r="A64" s="131"/>
      <c r="B64" s="150">
        <v>4</v>
      </c>
      <c r="C64" s="133" t="s">
        <v>174</v>
      </c>
      <c r="D64" s="142"/>
      <c r="E64" s="142"/>
      <c r="F64" s="142"/>
      <c r="G64" s="142"/>
      <c r="H64" s="133"/>
      <c r="I64" s="149"/>
      <c r="J64" s="133"/>
      <c r="K64" s="224">
        <f>'YR 1'!K62+'YR 2'!K62+'YR 3'!K62+'YR 4'!K62+'YR 5'!K62</f>
        <v>0</v>
      </c>
      <c r="L64" s="104"/>
      <c r="M64" s="104"/>
      <c r="O64" s="43"/>
    </row>
    <row r="65" spans="1:15" s="44" customFormat="1" ht="12" customHeight="1">
      <c r="B65" s="150">
        <v>5</v>
      </c>
      <c r="C65" s="133" t="s">
        <v>136</v>
      </c>
      <c r="D65" s="142"/>
      <c r="E65" s="142"/>
      <c r="F65" s="142"/>
      <c r="G65" s="142"/>
      <c r="H65" s="133"/>
      <c r="I65" s="149"/>
      <c r="J65" s="133"/>
      <c r="K65" s="224">
        <f>'YR 1'!K63+'YR 2'!K63+'YR 3'!K63+'YR 4'!K63+'YR 5'!K63</f>
        <v>0</v>
      </c>
      <c r="L65" s="104"/>
      <c r="M65" s="104"/>
      <c r="O65" s="43"/>
    </row>
    <row r="66" spans="1:15" s="44" customFormat="1" ht="12" customHeight="1">
      <c r="A66" s="150"/>
      <c r="B66" s="244"/>
      <c r="C66" s="133" t="s">
        <v>137</v>
      </c>
      <c r="D66" s="142"/>
      <c r="E66" s="142"/>
      <c r="F66" s="142"/>
      <c r="G66" s="142"/>
      <c r="H66" s="133"/>
      <c r="I66" s="149"/>
      <c r="J66" s="133"/>
      <c r="K66" s="224">
        <f>'YR 1'!K64+'YR 2'!K64+'YR 3'!K64+'YR 4'!K64+'YR 5'!K64</f>
        <v>0</v>
      </c>
      <c r="L66" s="104"/>
      <c r="M66" s="104"/>
      <c r="O66" s="43"/>
    </row>
    <row r="67" spans="1:15" s="44" customFormat="1" ht="12" customHeight="1">
      <c r="A67" s="150"/>
      <c r="C67" s="133" t="s">
        <v>139</v>
      </c>
      <c r="D67" s="142"/>
      <c r="E67" s="142"/>
      <c r="F67" s="142"/>
      <c r="G67" s="142"/>
      <c r="H67" s="133"/>
      <c r="I67" s="149"/>
      <c r="J67" s="133"/>
      <c r="K67" s="224">
        <f>K65+K66</f>
        <v>0</v>
      </c>
      <c r="L67" s="104"/>
      <c r="M67" s="104"/>
      <c r="O67" s="43"/>
    </row>
    <row r="68" spans="1:15" s="44" customFormat="1" ht="12" customHeight="1">
      <c r="A68" s="131"/>
      <c r="B68" s="150">
        <v>6</v>
      </c>
      <c r="C68" s="133" t="s">
        <v>1</v>
      </c>
      <c r="D68" s="142"/>
      <c r="E68" s="142"/>
      <c r="F68" s="142"/>
      <c r="G68" s="142"/>
      <c r="H68" s="133"/>
      <c r="I68" s="149"/>
      <c r="J68" s="133"/>
      <c r="K68" s="224">
        <f>'YR 1'!K66+'YR 2'!K66+'YR 3'!K66+'YR 4'!K66+'YR 5'!K66</f>
        <v>0</v>
      </c>
      <c r="L68" s="104"/>
      <c r="M68" s="104"/>
      <c r="O68" s="43"/>
    </row>
    <row r="69" spans="1:15" s="44" customFormat="1" ht="12" customHeight="1">
      <c r="A69" s="131"/>
      <c r="B69" s="150">
        <v>7</v>
      </c>
      <c r="C69" s="133" t="s">
        <v>127</v>
      </c>
      <c r="D69" s="155"/>
      <c r="E69" s="156"/>
      <c r="F69" s="156" t="s">
        <v>43</v>
      </c>
      <c r="G69" s="156"/>
      <c r="H69" s="157"/>
      <c r="I69" s="158"/>
      <c r="J69" s="157"/>
      <c r="K69" s="224">
        <f>'YR 1'!K67+'YR 2'!K67+'YR 3'!K67+'YR 4'!K67+'YR 5'!K67</f>
        <v>0</v>
      </c>
      <c r="L69" s="104"/>
      <c r="M69" s="104"/>
      <c r="O69" s="43"/>
    </row>
    <row r="70" spans="1:15" s="44" customFormat="1" ht="12" customHeight="1">
      <c r="A70" s="131"/>
      <c r="B70" s="133"/>
      <c r="C70" s="133" t="s">
        <v>110</v>
      </c>
      <c r="D70" s="142"/>
      <c r="E70" s="142"/>
      <c r="F70" s="142"/>
      <c r="G70" s="142"/>
      <c r="H70" s="133"/>
      <c r="I70" s="149"/>
      <c r="J70" s="133"/>
      <c r="K70" s="245">
        <f>SUM(K61:K69)-K67</f>
        <v>0</v>
      </c>
      <c r="L70" s="39"/>
      <c r="M70" s="39"/>
      <c r="O70" s="43"/>
    </row>
    <row r="71" spans="1:15" s="44" customFormat="1" ht="12" customHeight="1">
      <c r="A71" s="131" t="s">
        <v>111</v>
      </c>
      <c r="B71" s="132" t="s">
        <v>112</v>
      </c>
      <c r="C71" s="133"/>
      <c r="D71" s="134"/>
      <c r="E71" s="134"/>
      <c r="F71" s="134"/>
      <c r="G71" s="134"/>
      <c r="H71" s="133"/>
      <c r="I71" s="149"/>
      <c r="J71" s="133"/>
      <c r="K71" s="246">
        <f>K40+K49+K53+K59+K70</f>
        <v>0</v>
      </c>
      <c r="L71" s="39"/>
      <c r="M71" s="39"/>
      <c r="O71" s="43"/>
    </row>
    <row r="72" spans="1:15" s="44" customFormat="1" ht="12" customHeight="1">
      <c r="A72" s="65" t="s">
        <v>113</v>
      </c>
      <c r="B72" s="58" t="s">
        <v>114</v>
      </c>
      <c r="C72" s="58"/>
      <c r="D72" s="76"/>
      <c r="E72" s="76"/>
      <c r="F72" s="20"/>
      <c r="G72" s="160"/>
      <c r="H72" s="161"/>
      <c r="I72" s="37"/>
      <c r="J72" s="37"/>
      <c r="K72" s="238"/>
      <c r="L72" s="39"/>
      <c r="M72" s="39"/>
      <c r="O72" s="43"/>
    </row>
    <row r="73" spans="1:15" s="44" customFormat="1" ht="12" customHeight="1">
      <c r="A73" s="315" t="s">
        <v>175</v>
      </c>
      <c r="B73" s="316"/>
      <c r="C73" s="316"/>
      <c r="D73" s="277">
        <f>Rates!B30</f>
        <v>0.49</v>
      </c>
      <c r="E73" s="38"/>
      <c r="F73" s="247">
        <f>K71-K49-K59-K69-K66</f>
        <v>0</v>
      </c>
      <c r="G73" s="248">
        <f>'YR 1'!F71+'YR 2'!F71+'YR 3'!F71+'YR 4'!F71+'YR 5'!F71</f>
        <v>0</v>
      </c>
      <c r="H73" s="164"/>
      <c r="I73" s="37"/>
      <c r="J73" s="37"/>
      <c r="K73" s="224">
        <f>'YR 1'!K71+'YR 2'!K71+'YR 3'!K71+'YR 4'!K71+'YR 5'!K71</f>
        <v>0</v>
      </c>
      <c r="L73" s="104"/>
      <c r="M73" s="104"/>
      <c r="O73" s="43"/>
    </row>
    <row r="74" spans="1:15" s="44" customFormat="1" ht="12" customHeight="1">
      <c r="A74" s="65"/>
      <c r="B74" s="165" t="s">
        <v>115</v>
      </c>
      <c r="C74" s="58"/>
      <c r="D74" s="76"/>
      <c r="E74" s="76"/>
      <c r="F74" s="123"/>
      <c r="G74" s="166"/>
      <c r="H74" s="39"/>
      <c r="I74" s="58"/>
      <c r="J74" s="58"/>
      <c r="K74" s="224">
        <f>K73</f>
        <v>0</v>
      </c>
      <c r="L74" s="104"/>
      <c r="M74" s="104"/>
      <c r="O74" s="43"/>
    </row>
    <row r="75" spans="1:15" s="44" customFormat="1" ht="12" customHeight="1">
      <c r="A75" s="131" t="s">
        <v>116</v>
      </c>
      <c r="B75" s="132" t="s">
        <v>117</v>
      </c>
      <c r="C75" s="133"/>
      <c r="D75" s="134"/>
      <c r="E75" s="134"/>
      <c r="F75" s="134"/>
      <c r="G75" s="134"/>
      <c r="H75" s="133"/>
      <c r="I75" s="149"/>
      <c r="J75" s="133"/>
      <c r="K75" s="227">
        <f>K71+K74</f>
        <v>0</v>
      </c>
      <c r="L75" s="104"/>
      <c r="M75" s="104"/>
      <c r="O75" s="43"/>
    </row>
    <row r="76" spans="1:15" s="44" customFormat="1" ht="12" customHeight="1" thickBot="1">
      <c r="A76" s="131" t="s">
        <v>118</v>
      </c>
      <c r="B76" s="133" t="s">
        <v>119</v>
      </c>
      <c r="C76" s="133"/>
      <c r="D76" s="134"/>
      <c r="E76" s="134"/>
      <c r="F76" s="134"/>
      <c r="G76" s="134"/>
      <c r="H76" s="133"/>
      <c r="I76" s="149"/>
      <c r="J76" s="133"/>
      <c r="K76" s="224"/>
      <c r="L76" s="104"/>
      <c r="M76" s="104"/>
      <c r="O76" s="43"/>
    </row>
    <row r="77" spans="1:15" s="44" customFormat="1" ht="12" customHeight="1" thickBot="1">
      <c r="A77" s="131" t="s">
        <v>120</v>
      </c>
      <c r="B77" s="132" t="s">
        <v>121</v>
      </c>
      <c r="C77" s="133"/>
      <c r="D77" s="134"/>
      <c r="E77" s="134"/>
      <c r="F77" s="134"/>
      <c r="G77" s="134"/>
      <c r="H77" s="133"/>
      <c r="I77" s="149"/>
      <c r="J77" s="133"/>
      <c r="K77" s="249">
        <f>K75+K76</f>
        <v>0</v>
      </c>
      <c r="L77" s="250">
        <f>'YR 1'!K75+'YR 2'!K75+'YR 3'!K75+'YR 4'!K75+'YR 5'!K75</f>
        <v>0</v>
      </c>
      <c r="M77" s="39"/>
      <c r="O77" s="43"/>
    </row>
    <row r="78" spans="1:15" ht="12" customHeight="1">
      <c r="A78" s="44"/>
      <c r="B78" s="44"/>
      <c r="C78" s="44"/>
      <c r="D78" s="168"/>
      <c r="E78" s="168"/>
      <c r="F78" s="168"/>
      <c r="G78" s="44"/>
      <c r="H78" s="44"/>
      <c r="I78" s="44"/>
      <c r="J78" s="39"/>
      <c r="K78" s="44"/>
      <c r="O78" s="44"/>
    </row>
    <row r="79" spans="1:15" ht="12" customHeight="1">
      <c r="A79" s="44"/>
      <c r="B79" s="44"/>
      <c r="C79" s="44"/>
      <c r="E79" s="251" t="s">
        <v>123</v>
      </c>
      <c r="F79" s="168"/>
      <c r="G79" s="44"/>
      <c r="H79" s="44"/>
      <c r="I79" s="44"/>
      <c r="J79" s="39"/>
      <c r="K79" s="44"/>
    </row>
    <row r="80" spans="1:15" ht="12" customHeight="1">
      <c r="A80" s="44"/>
      <c r="B80" s="44"/>
      <c r="C80" s="44"/>
      <c r="E80" s="251" t="s">
        <v>124</v>
      </c>
      <c r="F80" s="168"/>
      <c r="G80" s="44"/>
      <c r="H80" s="44"/>
      <c r="I80" s="44"/>
      <c r="J80" s="39"/>
      <c r="K80" s="44"/>
    </row>
    <row r="81" spans="1:11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</row>
    <row r="82" spans="1:11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</row>
    <row r="83" spans="1:11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</row>
    <row r="84" spans="1:11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</row>
    <row r="85" spans="1:11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</row>
    <row r="86" spans="1:11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</row>
    <row r="87" spans="1:11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</row>
    <row r="88" spans="1:11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</row>
    <row r="89" spans="1:11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</row>
    <row r="90" spans="1:11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</row>
    <row r="91" spans="1:11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</row>
    <row r="92" spans="1:11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</row>
    <row r="93" spans="1:11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</row>
    <row r="94" spans="1:11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</row>
    <row r="95" spans="1:11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</row>
    <row r="96" spans="1:11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</row>
    <row r="97" spans="1:1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</row>
    <row r="98" spans="1:1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</row>
    <row r="99" spans="1:1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</row>
    <row r="100" spans="1:1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</row>
    <row r="101" spans="1:1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</row>
    <row r="102" spans="1:1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</row>
    <row r="103" spans="1:1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</row>
    <row r="104" spans="1:1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</row>
    <row r="105" spans="1:1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</row>
    <row r="106" spans="1:1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</row>
    <row r="107" spans="1:1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</row>
    <row r="108" spans="1:1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</row>
    <row r="109" spans="1:1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</row>
    <row r="110" spans="1:1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</row>
    <row r="111" spans="1:1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</row>
    <row r="112" spans="1:1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</row>
    <row r="113" spans="1:15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</row>
    <row r="114" spans="1:15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</row>
    <row r="115" spans="1:15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</row>
    <row r="116" spans="1:15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</row>
    <row r="117" spans="1:15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</row>
    <row r="118" spans="1:15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</row>
    <row r="119" spans="1:15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</row>
    <row r="120" spans="1:15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</row>
    <row r="121" spans="1:15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</row>
    <row r="122" spans="1:15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</row>
    <row r="123" spans="1:15" s="44" customFormat="1" ht="12" customHeight="1">
      <c r="D123" s="168"/>
      <c r="E123" s="168"/>
      <c r="F123" s="168"/>
      <c r="J123" s="39"/>
      <c r="O123" s="43"/>
    </row>
    <row r="124" spans="1:15" s="44" customFormat="1" ht="12" customHeight="1">
      <c r="D124" s="168"/>
      <c r="E124" s="168"/>
      <c r="F124" s="168"/>
      <c r="J124" s="39"/>
      <c r="O124" s="43"/>
    </row>
    <row r="125" spans="1:15" s="44" customFormat="1" ht="12" customHeight="1">
      <c r="D125" s="168"/>
      <c r="E125" s="168"/>
      <c r="F125" s="168"/>
      <c r="J125" s="39"/>
      <c r="O125" s="43"/>
    </row>
    <row r="126" spans="1:15" s="44" customFormat="1" ht="12" customHeight="1">
      <c r="D126" s="168"/>
      <c r="E126" s="168"/>
      <c r="F126" s="168"/>
      <c r="J126" s="39"/>
      <c r="O126" s="43"/>
    </row>
    <row r="127" spans="1:15" s="44" customFormat="1" ht="12" customHeight="1">
      <c r="D127" s="168"/>
      <c r="E127" s="168"/>
      <c r="F127" s="168"/>
      <c r="J127" s="39"/>
      <c r="O127" s="43"/>
    </row>
    <row r="128" spans="1:15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4:15" s="44" customFormat="1" ht="12" customHeight="1">
      <c r="D1185" s="168"/>
      <c r="E1185" s="168"/>
      <c r="F1185" s="168"/>
      <c r="J1185" s="39"/>
      <c r="O1185" s="43"/>
    </row>
    <row r="1186" spans="4:15" s="44" customFormat="1" ht="12" customHeight="1">
      <c r="D1186" s="168"/>
      <c r="E1186" s="168"/>
      <c r="F1186" s="168"/>
      <c r="J1186" s="39"/>
      <c r="O1186" s="43"/>
    </row>
    <row r="1187" spans="4:15" s="44" customFormat="1" ht="12" customHeight="1">
      <c r="D1187" s="168"/>
      <c r="E1187" s="168"/>
      <c r="F1187" s="168"/>
      <c r="J1187" s="39"/>
      <c r="O1187" s="43"/>
    </row>
    <row r="1188" spans="4:15" s="44" customFormat="1" ht="12" customHeight="1">
      <c r="D1188" s="168"/>
      <c r="E1188" s="168"/>
      <c r="F1188" s="168"/>
      <c r="J1188" s="39"/>
      <c r="O1188" s="43"/>
    </row>
    <row r="1189" spans="4:15" s="44" customFormat="1" ht="12" customHeight="1">
      <c r="D1189" s="168"/>
      <c r="E1189" s="168"/>
      <c r="F1189" s="168"/>
      <c r="J1189" s="39"/>
      <c r="O1189" s="43"/>
    </row>
    <row r="1190" spans="4:15" s="44" customFormat="1" ht="12" customHeight="1">
      <c r="D1190" s="168"/>
      <c r="E1190" s="168"/>
      <c r="F1190" s="168"/>
      <c r="J1190" s="39"/>
      <c r="O1190" s="43"/>
    </row>
    <row r="1191" spans="4:15" s="44" customFormat="1" ht="12" customHeight="1">
      <c r="D1191" s="168"/>
      <c r="E1191" s="168"/>
      <c r="F1191" s="168"/>
      <c r="J1191" s="39"/>
      <c r="O1191" s="43"/>
    </row>
    <row r="1192" spans="4:15" s="44" customFormat="1" ht="12" customHeight="1">
      <c r="D1192" s="168"/>
      <c r="E1192" s="168"/>
      <c r="F1192" s="168"/>
      <c r="J1192" s="39"/>
      <c r="O1192" s="43"/>
    </row>
    <row r="1193" spans="4:15" s="44" customFormat="1" ht="12" customHeight="1">
      <c r="D1193" s="168"/>
      <c r="E1193" s="168"/>
      <c r="F1193" s="168"/>
      <c r="J1193" s="39"/>
      <c r="O1193" s="43"/>
    </row>
    <row r="1194" spans="4:15" s="44" customFormat="1" ht="12" customHeight="1">
      <c r="D1194" s="168"/>
      <c r="E1194" s="168"/>
      <c r="F1194" s="168"/>
      <c r="J1194" s="39"/>
      <c r="O1194" s="43"/>
    </row>
    <row r="1195" spans="4:15" s="44" customFormat="1" ht="12" customHeight="1">
      <c r="D1195" s="168"/>
      <c r="E1195" s="168"/>
      <c r="F1195" s="168"/>
      <c r="J1195" s="39"/>
      <c r="O1195" s="43"/>
    </row>
    <row r="1196" spans="4:15" s="44" customFormat="1" ht="12" customHeight="1">
      <c r="D1196" s="168"/>
      <c r="E1196" s="168"/>
      <c r="F1196" s="168"/>
      <c r="J1196" s="39"/>
      <c r="O1196" s="43"/>
    </row>
    <row r="1197" spans="4:15" s="44" customFormat="1" ht="12" customHeight="1">
      <c r="D1197" s="168"/>
      <c r="E1197" s="168"/>
      <c r="F1197" s="168"/>
      <c r="J1197" s="39"/>
      <c r="O1197" s="43"/>
    </row>
    <row r="1198" spans="4:15" s="44" customFormat="1" ht="12" customHeight="1">
      <c r="D1198" s="168"/>
      <c r="E1198" s="168"/>
      <c r="F1198" s="168"/>
      <c r="J1198" s="39"/>
      <c r="O1198" s="43"/>
    </row>
    <row r="1199" spans="4:15" s="44" customFormat="1" ht="12" customHeight="1">
      <c r="D1199" s="168"/>
      <c r="E1199" s="168"/>
      <c r="F1199" s="168"/>
      <c r="J1199" s="39"/>
      <c r="O1199" s="43"/>
    </row>
    <row r="1200" spans="4:15" s="44" customFormat="1" ht="12" customHeight="1">
      <c r="D1200" s="168"/>
      <c r="E1200" s="168"/>
      <c r="F1200" s="168"/>
      <c r="J1200" s="39"/>
      <c r="O1200" s="43"/>
    </row>
    <row r="1201" spans="4:15" s="44" customFormat="1" ht="12" customHeight="1">
      <c r="D1201" s="168"/>
      <c r="E1201" s="168"/>
      <c r="F1201" s="168"/>
      <c r="J1201" s="39"/>
      <c r="O1201" s="43"/>
    </row>
    <row r="1202" spans="4:15" s="44" customFormat="1" ht="12" customHeight="1">
      <c r="D1202" s="168"/>
      <c r="E1202" s="168"/>
      <c r="F1202" s="168"/>
      <c r="J1202" s="39"/>
      <c r="O1202" s="43"/>
    </row>
    <row r="1203" spans="4:15" s="44" customFormat="1" ht="12" customHeight="1">
      <c r="D1203" s="168"/>
      <c r="E1203" s="168"/>
      <c r="F1203" s="168"/>
      <c r="J1203" s="39"/>
      <c r="O1203" s="43"/>
    </row>
    <row r="1204" spans="4:15" s="44" customFormat="1" ht="12" customHeight="1">
      <c r="D1204" s="168"/>
      <c r="E1204" s="168"/>
      <c r="F1204" s="168"/>
      <c r="J1204" s="39"/>
      <c r="O1204" s="43"/>
    </row>
    <row r="1205" spans="4:15" s="44" customFormat="1" ht="12" customHeight="1">
      <c r="D1205" s="168"/>
      <c r="E1205" s="168"/>
      <c r="F1205" s="168"/>
      <c r="J1205" s="39"/>
      <c r="O1205" s="43"/>
    </row>
    <row r="1206" spans="4:15" s="44" customFormat="1" ht="12" customHeight="1">
      <c r="D1206" s="168"/>
      <c r="E1206" s="168"/>
      <c r="F1206" s="168"/>
      <c r="J1206" s="39"/>
      <c r="O1206" s="43"/>
    </row>
    <row r="1207" spans="4:15" s="44" customFormat="1" ht="12" customHeight="1">
      <c r="D1207" s="168"/>
      <c r="E1207" s="168"/>
      <c r="F1207" s="168"/>
      <c r="J1207" s="39"/>
      <c r="O1207" s="43"/>
    </row>
    <row r="1208" spans="4:15" s="44" customFormat="1" ht="12" customHeight="1">
      <c r="D1208" s="168"/>
      <c r="E1208" s="168"/>
      <c r="F1208" s="168"/>
      <c r="J1208" s="39"/>
      <c r="O1208" s="43"/>
    </row>
    <row r="1209" spans="4:15" s="44" customFormat="1" ht="12" customHeight="1">
      <c r="D1209" s="168"/>
      <c r="E1209" s="168"/>
      <c r="F1209" s="168"/>
      <c r="J1209" s="39"/>
      <c r="K1209" s="65"/>
      <c r="O1209" s="43"/>
    </row>
  </sheetData>
  <mergeCells count="2">
    <mergeCell ref="L3:N5"/>
    <mergeCell ref="A73:C73"/>
  </mergeCells>
  <phoneticPr fontId="2" type="noConversion"/>
  <printOptions horizontalCentered="1" verticalCentered="1"/>
  <pageMargins left="0.45" right="0.45" top="0.1" bottom="0.02" header="0.5" footer="0.5"/>
  <pageSetup scale="85" orientation="portrait" horizontalDpi="300" verticalDpi="300" r:id="rId1"/>
  <headerFooter alignWithMargins="0">
    <oddFooter>&amp;R1January2019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</vt:lpstr>
      <vt:lpstr>Rates</vt:lpstr>
      <vt:lpstr>YR 1</vt:lpstr>
      <vt:lpstr>YR 2</vt:lpstr>
      <vt:lpstr>YR 3</vt:lpstr>
      <vt:lpstr>YR 4</vt:lpstr>
      <vt:lpstr>YR 5</vt:lpstr>
      <vt:lpstr>SUM OF 5 YRS</vt:lpstr>
      <vt:lpstr>'SUM OF 5 YRS'!Print_Area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budgettemplate2018</dc:title>
  <dc:creator>CSTALVEY@mailbox.sc.edu</dc:creator>
  <cp:lastModifiedBy>Vonnie Perkins</cp:lastModifiedBy>
  <cp:lastPrinted>2019-01-14T15:11:09Z</cp:lastPrinted>
  <dcterms:created xsi:type="dcterms:W3CDTF">2000-04-26T21:24:34Z</dcterms:created>
  <dcterms:modified xsi:type="dcterms:W3CDTF">2019-01-14T15:11:33Z</dcterms:modified>
</cp:coreProperties>
</file>